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9600" tabRatio="816" activeTab="1"/>
  </bookViews>
  <sheets>
    <sheet name="READ ME FIRST User Directions" sheetId="1" r:id="rId1"/>
    <sheet name="Input Data Sheet" sheetId="2" r:id="rId2"/>
  </sheets>
  <definedNames>
    <definedName name="_xlnm.Print_Area" localSheetId="1">'Input Data Sheet'!$A$1:$AA$50</definedName>
  </definedNames>
  <calcPr fullCalcOnLoad="1"/>
</workbook>
</file>

<file path=xl/sharedStrings.xml><?xml version="1.0" encoding="utf-8"?>
<sst xmlns="http://schemas.openxmlformats.org/spreadsheetml/2006/main" count="664" uniqueCount="163">
  <si>
    <t>Plants</t>
  </si>
  <si>
    <t>Harvest</t>
  </si>
  <si>
    <t>(Crop Type)</t>
  </si>
  <si>
    <t>(Amount)</t>
  </si>
  <si>
    <t>(Unit)</t>
  </si>
  <si>
    <t>(%)</t>
  </si>
  <si>
    <t>(Weeks)</t>
  </si>
  <si>
    <t>Basil</t>
  </si>
  <si>
    <t>plants</t>
  </si>
  <si>
    <t>Beets</t>
  </si>
  <si>
    <t>per bunch</t>
  </si>
  <si>
    <t>Broccoli</t>
  </si>
  <si>
    <t>heads</t>
  </si>
  <si>
    <t>Cabbage</t>
  </si>
  <si>
    <t>head</t>
  </si>
  <si>
    <t>Cantaloupes</t>
  </si>
  <si>
    <t>each</t>
  </si>
  <si>
    <t>Carrots</t>
  </si>
  <si>
    <t>Cauliflower</t>
  </si>
  <si>
    <t>Cilantro</t>
  </si>
  <si>
    <t>bunch</t>
  </si>
  <si>
    <t>Eggplant</t>
  </si>
  <si>
    <t>Green Onions</t>
  </si>
  <si>
    <t>Kale</t>
  </si>
  <si>
    <t>Lettuce</t>
  </si>
  <si>
    <t>Parsley</t>
  </si>
  <si>
    <t>Potatoes</t>
  </si>
  <si>
    <t>pounds</t>
  </si>
  <si>
    <t>Radishes</t>
  </si>
  <si>
    <t>Summer Squash</t>
  </si>
  <si>
    <t>Sweet Corn</t>
  </si>
  <si>
    <t>Swiss Chard</t>
  </si>
  <si>
    <t>Tomatoes</t>
  </si>
  <si>
    <t>Turnips</t>
  </si>
  <si>
    <t>Watermelon</t>
  </si>
  <si>
    <t>(days)</t>
  </si>
  <si>
    <t>Weekly</t>
  </si>
  <si>
    <t>1st</t>
  </si>
  <si>
    <t>bunch (12 leaves)</t>
  </si>
  <si>
    <t>Plantings</t>
  </si>
  <si>
    <t xml:space="preserve">Days to </t>
  </si>
  <si>
    <t>Season</t>
  </si>
  <si>
    <t>Length</t>
  </si>
  <si>
    <t xml:space="preserve">Enter Number of Full Shares: </t>
  </si>
  <si>
    <t>Needs</t>
  </si>
  <si>
    <t>Rate</t>
  </si>
  <si>
    <t>Add'l</t>
  </si>
  <si>
    <t>Needed</t>
  </si>
  <si>
    <t>per week</t>
  </si>
  <si>
    <t>needed for</t>
  </si>
  <si>
    <t>season</t>
  </si>
  <si>
    <t>maturity</t>
  </si>
  <si>
    <t>plant</t>
  </si>
  <si>
    <t>date</t>
  </si>
  <si>
    <t>harvest</t>
  </si>
  <si>
    <t>start</t>
  </si>
  <si>
    <t>end</t>
  </si>
  <si>
    <t>needed</t>
  </si>
  <si>
    <t>Plant</t>
  </si>
  <si>
    <t>SP</t>
  </si>
  <si>
    <r>
      <t xml:space="preserve"> NOTES: </t>
    </r>
    <r>
      <rPr>
        <b/>
        <sz val="12"/>
        <color indexed="10"/>
        <rFont val="Baskerville Old Face"/>
        <family val="1"/>
      </rPr>
      <t xml:space="preserve"> </t>
    </r>
    <r>
      <rPr>
        <b/>
        <sz val="16"/>
        <color indexed="10"/>
        <rFont val="Baskerville Old Face"/>
        <family val="1"/>
      </rPr>
      <t>SP</t>
    </r>
    <r>
      <rPr>
        <b/>
        <sz val="12"/>
        <color indexed="10"/>
        <rFont val="Baskerville Old Face"/>
        <family val="1"/>
      </rPr>
      <t xml:space="preserve"> </t>
    </r>
    <r>
      <rPr>
        <b/>
        <sz val="12"/>
        <rFont val="Baskerville Old Face"/>
        <family val="1"/>
      </rPr>
      <t>= Look at the Seed Packet.</t>
    </r>
    <r>
      <rPr>
        <b/>
        <sz val="12"/>
        <color indexed="10"/>
        <rFont val="Baskerville Old Face"/>
        <family val="1"/>
      </rPr>
      <t xml:space="preserve">  </t>
    </r>
    <r>
      <rPr>
        <b/>
        <sz val="12"/>
        <rFont val="Baskerville Old Face"/>
        <family val="1"/>
      </rPr>
      <t>Default Research Data</t>
    </r>
    <r>
      <rPr>
        <b/>
        <vertAlign val="superscript"/>
        <sz val="12"/>
        <rFont val="Baskerville Old Face"/>
        <family val="1"/>
      </rPr>
      <t>1</t>
    </r>
    <r>
      <rPr>
        <b/>
        <sz val="12"/>
        <rFont val="Baskerville Old Face"/>
        <family val="1"/>
      </rPr>
      <t xml:space="preserve"> is currently used. You can modify for your site specific conditions.</t>
    </r>
    <r>
      <rPr>
        <b/>
        <vertAlign val="superscript"/>
        <sz val="12"/>
        <rFont val="Baskerville Old Face"/>
        <family val="1"/>
      </rPr>
      <t xml:space="preserve">  </t>
    </r>
  </si>
  <si>
    <r>
      <t>1</t>
    </r>
    <r>
      <rPr>
        <sz val="12"/>
        <rFont val="Baskerville Old Face"/>
        <family val="1"/>
      </rPr>
      <t xml:space="preserve"> Amount to harvest for a Full Share.  A Full Share feeds 3-4 people. Based on NCA&amp;TSU Cooperative Extension CSA Field (K. Baldwin) Research &amp; Demonstration Data (2003-2005)</t>
    </r>
  </si>
  <si>
    <r>
      <t>2</t>
    </r>
    <r>
      <rPr>
        <sz val="12"/>
        <rFont val="Baskerville Old Face"/>
        <family val="1"/>
      </rPr>
      <t xml:space="preserve"> Estimated mortality rate of plants based on average grower skill  (Based on NCA&amp;TSU Cooperative Extension CSA Field (K. Baldwin) Research &amp; Demonstration Data (2003-2005)</t>
    </r>
  </si>
  <si>
    <r>
      <t>Cull</t>
    </r>
    <r>
      <rPr>
        <b/>
        <vertAlign val="superscript"/>
        <sz val="12"/>
        <rFont val="Baskerville Old Face"/>
        <family val="1"/>
      </rPr>
      <t>2</t>
    </r>
  </si>
  <si>
    <r>
      <t>Harvest</t>
    </r>
    <r>
      <rPr>
        <b/>
        <vertAlign val="superscript"/>
        <sz val="12"/>
        <rFont val="Baskerville Old Face"/>
        <family val="1"/>
      </rPr>
      <t>1</t>
    </r>
  </si>
  <si>
    <t>CSA CALCULATOR:  VERSION DRAFT 1.1</t>
  </si>
  <si>
    <t>Created by Theresa J. Nartea, extension agribusiness &amp; marketing specialist, using data from Dr. Keith Baldwin, extension horticulture specialist (Laurel Springs CSA Research Project 2002-2005)</t>
  </si>
  <si>
    <t>Arugula</t>
  </si>
  <si>
    <t>Celery</t>
  </si>
  <si>
    <t>Shares</t>
  </si>
  <si>
    <t>Kohlrabi</t>
  </si>
  <si>
    <t>stalks</t>
  </si>
  <si>
    <t>Onion</t>
  </si>
  <si>
    <t>Peas</t>
  </si>
  <si>
    <t>Spinach</t>
  </si>
  <si>
    <t>Winter Squash</t>
  </si>
  <si>
    <t>Weeks of</t>
  </si>
  <si>
    <t>per</t>
  </si>
  <si>
    <t>Leeks</t>
  </si>
  <si>
    <t>Chinese Cabbage</t>
  </si>
  <si>
    <t>lbs</t>
  </si>
  <si>
    <t>outside</t>
  </si>
  <si>
    <t xml:space="preserve">square ft. </t>
  </si>
  <si>
    <t>Square Ft.</t>
  </si>
  <si>
    <t>Total</t>
  </si>
  <si>
    <t>planting</t>
  </si>
  <si>
    <t>Per</t>
  </si>
  <si>
    <t>Apart</t>
  </si>
  <si>
    <t>6"</t>
  </si>
  <si>
    <t>4"</t>
  </si>
  <si>
    <t>12"</t>
  </si>
  <si>
    <t>8"</t>
  </si>
  <si>
    <t>2'x2'</t>
  </si>
  <si>
    <t>3"x6"</t>
  </si>
  <si>
    <t>4"x6"</t>
  </si>
  <si>
    <t>4"x4"</t>
  </si>
  <si>
    <t>x</t>
  </si>
  <si>
    <t>24"</t>
  </si>
  <si>
    <t>2'</t>
  </si>
  <si>
    <t>18"-24"</t>
  </si>
  <si>
    <t xml:space="preserve">Harvest </t>
  </si>
  <si>
    <t>per plant</t>
  </si>
  <si>
    <t>per season</t>
  </si>
  <si>
    <t>Cucumbers, Trellised, Lemon</t>
  </si>
  <si>
    <t>Space</t>
  </si>
  <si>
    <t xml:space="preserve">season </t>
  </si>
  <si>
    <t>head/offshoot</t>
  </si>
  <si>
    <t>transplant</t>
  </si>
  <si>
    <t>Transplant</t>
  </si>
  <si>
    <t>Age Recomm.</t>
  </si>
  <si>
    <t>(weeks)</t>
  </si>
  <si>
    <t>Enter as:  (1/1/2012)</t>
  </si>
  <si>
    <t>First seed</t>
  </si>
  <si>
    <t>Seed</t>
  </si>
  <si>
    <t>First Seed</t>
  </si>
  <si>
    <t>Date</t>
  </si>
  <si>
    <t>2"x4"</t>
  </si>
  <si>
    <t>OR Sq. Feet</t>
  </si>
  <si>
    <t>Sq. Feet</t>
  </si>
  <si>
    <t>Total Square Footage needed:</t>
  </si>
  <si>
    <t>stalk</t>
  </si>
  <si>
    <t>bunch per plant</t>
  </si>
  <si>
    <t>pound(s)</t>
  </si>
  <si>
    <t>heads each</t>
  </si>
  <si>
    <t>Pumpkins, Jack-O-Lantern</t>
  </si>
  <si>
    <t>Pumpkins, Pumpkin Pie</t>
  </si>
  <si>
    <t>Peppers, Sweet</t>
  </si>
  <si>
    <t>Peppers, Hot</t>
  </si>
  <si>
    <t>Cucumbers, Rows</t>
  </si>
  <si>
    <t>Beans, Green Bush</t>
  </si>
  <si>
    <t>Beans, Dry Bush</t>
  </si>
  <si>
    <t>Inside</t>
  </si>
  <si>
    <t>3  Based on Time Required for growing plants for field transplanting. (Based on Colorado State Univeristy's Extension: Vegetable Transplants Timetable (C. Swift) (1988)</t>
  </si>
  <si>
    <t>bushel</t>
  </si>
  <si>
    <t>Wheat, Hard, Red Spring</t>
  </si>
  <si>
    <t>Barley, Hulless, Beardless, SP</t>
  </si>
  <si>
    <t>Oats, Hulless/Nakes, Fodder SP</t>
  </si>
  <si>
    <t>Field Corn, Dent or Flint</t>
  </si>
  <si>
    <t>2"x6"</t>
  </si>
  <si>
    <t>Wheat, Hard, White, Winter</t>
  </si>
  <si>
    <t>10 lbs</t>
  </si>
  <si>
    <t>100 lbs</t>
  </si>
  <si>
    <t>1 lb</t>
  </si>
  <si>
    <t>12.5 lbs</t>
  </si>
  <si>
    <t>560 lbs</t>
  </si>
  <si>
    <t>500 lbs</t>
  </si>
  <si>
    <t>1/2"</t>
  </si>
  <si>
    <t>Cereal</t>
  </si>
  <si>
    <t>Grains</t>
  </si>
  <si>
    <t xml:space="preserve">for </t>
  </si>
  <si>
    <t>Personal</t>
  </si>
  <si>
    <t>Flour</t>
  </si>
  <si>
    <t>and</t>
  </si>
  <si>
    <t>Livestock</t>
  </si>
  <si>
    <t>Feed</t>
  </si>
  <si>
    <t>for</t>
  </si>
  <si>
    <t xml:space="preserve">Seed </t>
  </si>
  <si>
    <t>sown per</t>
  </si>
  <si>
    <t>for total</t>
  </si>
  <si>
    <t>Planting</t>
  </si>
  <si>
    <t xml:space="preserve">Total </t>
  </si>
  <si>
    <t>(pounds)</t>
  </si>
  <si>
    <t>6"x1'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</si>
</sst>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409]dddd\,\ mmmm\ dd\,\ yyyy"/>
    <numFmt numFmtId="167" formatCode="[$-409]d\-mmm;@"/>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s>
  <fonts count="55">
    <font>
      <sz val="10"/>
      <name val="Arial"/>
      <family val="0"/>
    </font>
    <font>
      <sz val="12"/>
      <name val="Baskerville Old Face"/>
      <family val="1"/>
    </font>
    <font>
      <b/>
      <sz val="12"/>
      <name val="Baskerville Old Face"/>
      <family val="1"/>
    </font>
    <font>
      <vertAlign val="superscript"/>
      <sz val="12"/>
      <name val="Baskerville Old Face"/>
      <family val="1"/>
    </font>
    <font>
      <u val="single"/>
      <sz val="10"/>
      <color indexed="12"/>
      <name val="Arial"/>
      <family val="0"/>
    </font>
    <font>
      <u val="single"/>
      <sz val="10"/>
      <color indexed="36"/>
      <name val="Arial"/>
      <family val="0"/>
    </font>
    <font>
      <b/>
      <sz val="12"/>
      <color indexed="10"/>
      <name val="Baskerville Old Face"/>
      <family val="1"/>
    </font>
    <font>
      <b/>
      <sz val="10"/>
      <name val="Arial"/>
      <family val="2"/>
    </font>
    <font>
      <b/>
      <sz val="16"/>
      <color indexed="10"/>
      <name val="Baskerville Old Face"/>
      <family val="1"/>
    </font>
    <font>
      <b/>
      <vertAlign val="superscript"/>
      <sz val="12"/>
      <name val="Baskerville Old Face"/>
      <family val="1"/>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b/>
      <sz val="8"/>
      <color indexed="8"/>
      <name val="Arial"/>
      <family val="0"/>
    </font>
    <font>
      <b/>
      <sz val="10"/>
      <color indexed="10"/>
      <name val="Arial"/>
      <family val="0"/>
    </font>
    <font>
      <b/>
      <i/>
      <sz val="10"/>
      <color indexed="8"/>
      <name val="Times New Roman"/>
      <family val="0"/>
    </font>
    <font>
      <b/>
      <i/>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Baskerville Old Fa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9">
    <xf numFmtId="0" fontId="0" fillId="0" borderId="0" xfId="0" applyAlignment="1">
      <alignment/>
    </xf>
    <xf numFmtId="0" fontId="1" fillId="0" borderId="0" xfId="0" applyFont="1" applyAlignment="1">
      <alignment horizontal="center"/>
    </xf>
    <xf numFmtId="0" fontId="1" fillId="0" borderId="0" xfId="0" applyFont="1" applyAlignment="1">
      <alignment/>
    </xf>
    <xf numFmtId="16" fontId="1" fillId="0" borderId="0" xfId="0" applyNumberFormat="1" applyFont="1" applyFill="1" applyBorder="1" applyAlignment="1">
      <alignment horizontal="center"/>
    </xf>
    <xf numFmtId="0" fontId="2" fillId="33" borderId="10" xfId="0" applyFont="1" applyFill="1" applyBorder="1" applyAlignment="1">
      <alignment horizontal="center"/>
    </xf>
    <xf numFmtId="0" fontId="3" fillId="0" borderId="0" xfId="0" applyFont="1" applyAlignment="1">
      <alignment horizontal="left"/>
    </xf>
    <xf numFmtId="0" fontId="2" fillId="0" borderId="0" xfId="0" applyFont="1" applyAlignment="1">
      <alignment/>
    </xf>
    <xf numFmtId="0" fontId="6" fillId="0" borderId="0" xfId="0" applyFont="1" applyAlignment="1">
      <alignment/>
    </xf>
    <xf numFmtId="0" fontId="2" fillId="0" borderId="10" xfId="0" applyFont="1" applyBorder="1" applyAlignment="1">
      <alignment horizontal="center"/>
    </xf>
    <xf numFmtId="9" fontId="2" fillId="33" borderId="10" xfId="0" applyNumberFormat="1" applyFont="1" applyFill="1" applyBorder="1" applyAlignment="1">
      <alignment horizontal="center"/>
    </xf>
    <xf numFmtId="167" fontId="2" fillId="33" borderId="10" xfId="0" applyNumberFormat="1" applyFont="1" applyFill="1" applyBorder="1" applyAlignment="1">
      <alignment horizontal="center"/>
    </xf>
    <xf numFmtId="1" fontId="2" fillId="0" borderId="10" xfId="0" applyNumberFormat="1" applyFont="1" applyBorder="1" applyAlignment="1">
      <alignment horizontal="center"/>
    </xf>
    <xf numFmtId="0" fontId="7" fillId="0" borderId="0" xfId="0" applyFont="1" applyAlignment="1">
      <alignment/>
    </xf>
    <xf numFmtId="0" fontId="10" fillId="0" borderId="0" xfId="0" applyFont="1" applyAlignment="1">
      <alignment/>
    </xf>
    <xf numFmtId="0" fontId="2" fillId="0" borderId="10" xfId="0" applyNumberFormat="1" applyFont="1" applyBorder="1" applyAlignment="1">
      <alignment horizontal="center"/>
    </xf>
    <xf numFmtId="2" fontId="2" fillId="0" borderId="10" xfId="0" applyNumberFormat="1" applyFont="1" applyBorder="1" applyAlignment="1">
      <alignment horizontal="center"/>
    </xf>
    <xf numFmtId="2" fontId="6" fillId="0" borderId="0" xfId="0" applyNumberFormat="1" applyFont="1" applyAlignment="1">
      <alignment/>
    </xf>
    <xf numFmtId="2" fontId="1" fillId="0" borderId="0" xfId="0" applyNumberFormat="1" applyFont="1" applyAlignment="1">
      <alignment horizontal="center"/>
    </xf>
    <xf numFmtId="0" fontId="2" fillId="34" borderId="10" xfId="0" applyNumberFormat="1" applyFont="1" applyFill="1" applyBorder="1" applyAlignment="1">
      <alignment horizontal="center"/>
    </xf>
    <xf numFmtId="0" fontId="2" fillId="10" borderId="10" xfId="0" applyNumberFormat="1" applyFont="1" applyFill="1" applyBorder="1" applyAlignment="1">
      <alignment horizontal="center"/>
    </xf>
    <xf numFmtId="167" fontId="2" fillId="10" borderId="10" xfId="0" applyNumberFormat="1" applyFont="1" applyFill="1" applyBorder="1" applyAlignment="1">
      <alignment horizontal="center"/>
    </xf>
    <xf numFmtId="0" fontId="2" fillId="34" borderId="10" xfId="0" applyFont="1" applyFill="1" applyBorder="1" applyAlignment="1">
      <alignment horizontal="center"/>
    </xf>
    <xf numFmtId="2" fontId="2" fillId="33" borderId="10" xfId="0" applyNumberFormat="1" applyFont="1" applyFill="1" applyBorder="1" applyAlignment="1">
      <alignment horizontal="center"/>
    </xf>
    <xf numFmtId="0" fontId="2" fillId="33" borderId="0" xfId="0" applyFont="1" applyFill="1" applyBorder="1" applyAlignment="1">
      <alignment horizontal="center"/>
    </xf>
    <xf numFmtId="0" fontId="2" fillId="0" borderId="0" xfId="0" applyFont="1" applyBorder="1" applyAlignment="1">
      <alignment horizontal="center"/>
    </xf>
    <xf numFmtId="2" fontId="2" fillId="0" borderId="0" xfId="0" applyNumberFormat="1" applyFont="1" applyBorder="1" applyAlignment="1">
      <alignment horizontal="center"/>
    </xf>
    <xf numFmtId="2" fontId="2" fillId="34" borderId="10" xfId="0" applyNumberFormat="1" applyFont="1" applyFill="1" applyBorder="1" applyAlignment="1">
      <alignment horizontal="center"/>
    </xf>
    <xf numFmtId="0" fontId="2" fillId="35" borderId="0" xfId="0" applyFont="1" applyFill="1" applyBorder="1" applyAlignment="1">
      <alignment horizontal="center"/>
    </xf>
    <xf numFmtId="9" fontId="2" fillId="35" borderId="0" xfId="0" applyNumberFormat="1" applyFont="1" applyFill="1" applyBorder="1" applyAlignment="1">
      <alignment horizontal="center"/>
    </xf>
    <xf numFmtId="167" fontId="2" fillId="35" borderId="0" xfId="0" applyNumberFormat="1" applyFont="1" applyFill="1" applyBorder="1" applyAlignment="1">
      <alignment horizontal="center"/>
    </xf>
    <xf numFmtId="0" fontId="2" fillId="35" borderId="0" xfId="0" applyNumberFormat="1" applyFont="1" applyFill="1" applyBorder="1" applyAlignment="1">
      <alignment horizontal="center"/>
    </xf>
    <xf numFmtId="1" fontId="2"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0" fontId="1" fillId="35" borderId="0" xfId="0" applyFont="1" applyFill="1" applyAlignment="1">
      <alignment/>
    </xf>
    <xf numFmtId="0" fontId="54" fillId="35" borderId="0" xfId="0" applyFont="1" applyFill="1" applyBorder="1" applyAlignment="1">
      <alignment horizontal="center"/>
    </xf>
    <xf numFmtId="0" fontId="1" fillId="35" borderId="0" xfId="0" applyFont="1" applyFill="1" applyBorder="1" applyAlignment="1">
      <alignment/>
    </xf>
    <xf numFmtId="167" fontId="54" fillId="35" borderId="0" xfId="0" applyNumberFormat="1" applyFont="1" applyFill="1" applyBorder="1" applyAlignment="1">
      <alignment horizontal="center"/>
    </xf>
    <xf numFmtId="0" fontId="6" fillId="35" borderId="0" xfId="0" applyFont="1" applyFill="1" applyAlignment="1">
      <alignment/>
    </xf>
    <xf numFmtId="0" fontId="1" fillId="35" borderId="0" xfId="0" applyFont="1" applyFill="1" applyAlignment="1">
      <alignment horizontal="center"/>
    </xf>
    <xf numFmtId="0" fontId="2" fillId="0" borderId="0" xfId="0" applyFont="1" applyAlignment="1">
      <alignment/>
    </xf>
    <xf numFmtId="0" fontId="2" fillId="35" borderId="0" xfId="0" applyFont="1" applyFill="1" applyBorder="1" applyAlignment="1">
      <alignment/>
    </xf>
    <xf numFmtId="0" fontId="2" fillId="0" borderId="0" xfId="0" applyFont="1" applyBorder="1" applyAlignment="1">
      <alignment/>
    </xf>
    <xf numFmtId="0" fontId="2" fillId="35"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34" borderId="10" xfId="0" applyFont="1" applyFill="1" applyBorder="1" applyAlignment="1">
      <alignment horizontal="center" vertical="center"/>
    </xf>
    <xf numFmtId="0" fontId="2" fillId="35" borderId="11" xfId="0" applyFont="1" applyFill="1" applyBorder="1" applyAlignment="1">
      <alignment horizontal="center"/>
    </xf>
    <xf numFmtId="9" fontId="2" fillId="35" borderId="11" xfId="0" applyNumberFormat="1" applyFont="1" applyFill="1" applyBorder="1" applyAlignment="1">
      <alignment horizontal="center"/>
    </xf>
    <xf numFmtId="167" fontId="2" fillId="35" borderId="11" xfId="0" applyNumberFormat="1" applyFont="1" applyFill="1" applyBorder="1" applyAlignment="1">
      <alignment horizontal="center"/>
    </xf>
    <xf numFmtId="0" fontId="2" fillId="35" borderId="11" xfId="0" applyNumberFormat="1" applyFont="1" applyFill="1" applyBorder="1" applyAlignment="1">
      <alignment horizontal="center"/>
    </xf>
    <xf numFmtId="1" fontId="2" fillId="35" borderId="11" xfId="0" applyNumberFormat="1" applyFont="1" applyFill="1" applyBorder="1" applyAlignment="1">
      <alignment horizontal="center"/>
    </xf>
    <xf numFmtId="2" fontId="2" fillId="35" borderId="11" xfId="0" applyNumberFormat="1" applyFont="1" applyFill="1" applyBorder="1" applyAlignment="1">
      <alignment horizontal="center"/>
    </xf>
    <xf numFmtId="0" fontId="2" fillId="35" borderId="11" xfId="0" applyFont="1" applyFill="1" applyBorder="1" applyAlignment="1">
      <alignment horizontal="center" vertical="center"/>
    </xf>
    <xf numFmtId="0" fontId="1" fillId="0" borderId="11" xfId="0" applyFont="1" applyBorder="1" applyAlignment="1">
      <alignment/>
    </xf>
    <xf numFmtId="0" fontId="1" fillId="0" borderId="12"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35" borderId="0" xfId="0" applyFont="1" applyFill="1" applyBorder="1" applyAlignment="1">
      <alignment horizontal="center"/>
    </xf>
    <xf numFmtId="2" fontId="1" fillId="0" borderId="0" xfId="0" applyNumberFormat="1" applyFont="1" applyBorder="1" applyAlignment="1">
      <alignment horizontal="center"/>
    </xf>
    <xf numFmtId="0" fontId="1" fillId="0" borderId="0" xfId="0" applyFont="1" applyBorder="1" applyAlignment="1">
      <alignment horizontal="right"/>
    </xf>
    <xf numFmtId="0" fontId="6" fillId="0" borderId="0" xfId="0" applyFont="1" applyBorder="1" applyAlignment="1">
      <alignment horizontal="center"/>
    </xf>
    <xf numFmtId="0" fontId="54" fillId="0" borderId="0" xfId="0" applyFont="1" applyBorder="1" applyAlignment="1">
      <alignment horizontal="center"/>
    </xf>
    <xf numFmtId="0" fontId="2" fillId="33" borderId="0" xfId="0" applyFont="1" applyFill="1" applyBorder="1" applyAlignment="1">
      <alignment horizontal="center" wrapText="1"/>
    </xf>
    <xf numFmtId="0" fontId="2" fillId="0" borderId="0" xfId="0" applyFont="1" applyBorder="1" applyAlignment="1">
      <alignment horizontal="center"/>
    </xf>
    <xf numFmtId="0" fontId="1" fillId="0" borderId="0" xfId="0" applyFont="1" applyAlignment="1">
      <alignment horizontal="center"/>
    </xf>
    <xf numFmtId="0" fontId="2" fillId="0" borderId="0" xfId="60" applyFont="1" applyBorder="1" applyAlignment="1">
      <alignment horizontal="center"/>
      <protection/>
    </xf>
    <xf numFmtId="167" fontId="2" fillId="10" borderId="10" xfId="60" applyNumberFormat="1" applyFont="1" applyFill="1" applyBorder="1" applyAlignment="1">
      <alignment horizontal="center"/>
      <protection/>
    </xf>
    <xf numFmtId="167" fontId="2" fillId="35" borderId="0" xfId="60" applyNumberFormat="1" applyFont="1" applyFill="1" applyBorder="1" applyAlignment="1">
      <alignment horizontal="center"/>
      <protection/>
    </xf>
    <xf numFmtId="167" fontId="2" fillId="35" borderId="11" xfId="60" applyNumberFormat="1" applyFont="1" applyFill="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 Id="rId9"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8</xdr:row>
      <xdr:rowOff>123825</xdr:rowOff>
    </xdr:from>
    <xdr:to>
      <xdr:col>12</xdr:col>
      <xdr:colOff>400050</xdr:colOff>
      <xdr:row>43</xdr:row>
      <xdr:rowOff>38100</xdr:rowOff>
    </xdr:to>
    <xdr:pic>
      <xdr:nvPicPr>
        <xdr:cNvPr id="1" name="Picture 1"/>
        <xdr:cNvPicPr preferRelativeResize="1">
          <a:picLocks noChangeAspect="1"/>
        </xdr:cNvPicPr>
      </xdr:nvPicPr>
      <xdr:blipFill>
        <a:blip r:embed="rId1"/>
        <a:stretch>
          <a:fillRect/>
        </a:stretch>
      </xdr:blipFill>
      <xdr:spPr>
        <a:xfrm>
          <a:off x="276225" y="1419225"/>
          <a:ext cx="7439025" cy="5581650"/>
        </a:xfrm>
        <a:prstGeom prst="rect">
          <a:avLst/>
        </a:prstGeom>
        <a:noFill/>
        <a:ln w="1" cmpd="sng">
          <a:noFill/>
        </a:ln>
      </xdr:spPr>
    </xdr:pic>
    <xdr:clientData/>
  </xdr:twoCellAnchor>
  <xdr:twoCellAnchor>
    <xdr:from>
      <xdr:col>0</xdr:col>
      <xdr:colOff>323850</xdr:colOff>
      <xdr:row>3</xdr:row>
      <xdr:rowOff>0</xdr:rowOff>
    </xdr:from>
    <xdr:to>
      <xdr:col>10</xdr:col>
      <xdr:colOff>571500</xdr:colOff>
      <xdr:row>7</xdr:row>
      <xdr:rowOff>152400</xdr:rowOff>
    </xdr:to>
    <xdr:sp>
      <xdr:nvSpPr>
        <xdr:cNvPr id="2" name="Text Box 2" descr="Parchment"/>
        <xdr:cNvSpPr txBox="1">
          <a:spLocks noChangeArrowheads="1"/>
        </xdr:cNvSpPr>
      </xdr:nvSpPr>
      <xdr:spPr>
        <a:xfrm>
          <a:off x="323850" y="485775"/>
          <a:ext cx="6343650" cy="800100"/>
        </a:xfrm>
        <a:prstGeom prst="rect">
          <a:avLst/>
        </a:prstGeom>
        <a:blipFill>
          <a:blip r:embed="rId5"/>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Go to the Page Tab, located at the bottom of your spreadsheet, it is labled INPUT DATA SHEET.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Click on the INPUT DATA SHEET page tab.  The screen below is what you will see.</a:t>
          </a:r>
        </a:p>
      </xdr:txBody>
    </xdr:sp>
    <xdr:clientData/>
  </xdr:twoCellAnchor>
  <xdr:twoCellAnchor editAs="oneCell">
    <xdr:from>
      <xdr:col>1</xdr:col>
      <xdr:colOff>304800</xdr:colOff>
      <xdr:row>4</xdr:row>
      <xdr:rowOff>104775</xdr:rowOff>
    </xdr:from>
    <xdr:to>
      <xdr:col>7</xdr:col>
      <xdr:colOff>276225</xdr:colOff>
      <xdr:row>5</xdr:row>
      <xdr:rowOff>85725</xdr:rowOff>
    </xdr:to>
    <xdr:pic>
      <xdr:nvPicPr>
        <xdr:cNvPr id="3" name="Picture 3"/>
        <xdr:cNvPicPr preferRelativeResize="1">
          <a:picLocks noChangeAspect="1"/>
        </xdr:cNvPicPr>
      </xdr:nvPicPr>
      <xdr:blipFill>
        <a:blip r:embed="rId1"/>
        <a:srcRect t="87472" r="38349" b="9288"/>
        <a:stretch>
          <a:fillRect/>
        </a:stretch>
      </xdr:blipFill>
      <xdr:spPr>
        <a:xfrm>
          <a:off x="914400" y="752475"/>
          <a:ext cx="3629025" cy="142875"/>
        </a:xfrm>
        <a:prstGeom prst="rect">
          <a:avLst/>
        </a:prstGeom>
        <a:noFill/>
        <a:ln w="1" cmpd="sng">
          <a:noFill/>
        </a:ln>
      </xdr:spPr>
    </xdr:pic>
    <xdr:clientData/>
  </xdr:twoCellAnchor>
  <xdr:twoCellAnchor>
    <xdr:from>
      <xdr:col>2</xdr:col>
      <xdr:colOff>57150</xdr:colOff>
      <xdr:row>4</xdr:row>
      <xdr:rowOff>66675</xdr:rowOff>
    </xdr:from>
    <xdr:to>
      <xdr:col>3</xdr:col>
      <xdr:colOff>228600</xdr:colOff>
      <xdr:row>5</xdr:row>
      <xdr:rowOff>142875</xdr:rowOff>
    </xdr:to>
    <xdr:sp>
      <xdr:nvSpPr>
        <xdr:cNvPr id="4" name="Oval 4"/>
        <xdr:cNvSpPr>
          <a:spLocks/>
        </xdr:cNvSpPr>
      </xdr:nvSpPr>
      <xdr:spPr>
        <a:xfrm>
          <a:off x="1276350" y="714375"/>
          <a:ext cx="781050"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581025</xdr:colOff>
      <xdr:row>9</xdr:row>
      <xdr:rowOff>95250</xdr:rowOff>
    </xdr:from>
    <xdr:to>
      <xdr:col>15</xdr:col>
      <xdr:colOff>57150</xdr:colOff>
      <xdr:row>21</xdr:row>
      <xdr:rowOff>57150</xdr:rowOff>
    </xdr:to>
    <xdr:sp>
      <xdr:nvSpPr>
        <xdr:cNvPr id="5" name="Text Box 5"/>
        <xdr:cNvSpPr txBox="1">
          <a:spLocks noChangeArrowheads="1"/>
        </xdr:cNvSpPr>
      </xdr:nvSpPr>
      <xdr:spPr>
        <a:xfrm>
          <a:off x="7896225" y="1552575"/>
          <a:ext cx="1304925" cy="190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Now, you can change the values in the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can also leave the default research values in them, if you wish.
</a:t>
          </a:r>
        </a:p>
      </xdr:txBody>
    </xdr:sp>
    <xdr:clientData/>
  </xdr:twoCellAnchor>
  <xdr:twoCellAnchor>
    <xdr:from>
      <xdr:col>4</xdr:col>
      <xdr:colOff>0</xdr:colOff>
      <xdr:row>16</xdr:row>
      <xdr:rowOff>0</xdr:rowOff>
    </xdr:from>
    <xdr:to>
      <xdr:col>13</xdr:col>
      <xdr:colOff>228600</xdr:colOff>
      <xdr:row>21</xdr:row>
      <xdr:rowOff>142875</xdr:rowOff>
    </xdr:to>
    <xdr:sp>
      <xdr:nvSpPr>
        <xdr:cNvPr id="6" name="Line 7"/>
        <xdr:cNvSpPr>
          <a:spLocks/>
        </xdr:cNvSpPr>
      </xdr:nvSpPr>
      <xdr:spPr>
        <a:xfrm flipH="1">
          <a:off x="2438400" y="2590800"/>
          <a:ext cx="5715000" cy="95250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295275</xdr:colOff>
      <xdr:row>14</xdr:row>
      <xdr:rowOff>133350</xdr:rowOff>
    </xdr:from>
    <xdr:to>
      <xdr:col>14</xdr:col>
      <xdr:colOff>333375</xdr:colOff>
      <xdr:row>17</xdr:row>
      <xdr:rowOff>142875</xdr:rowOff>
    </xdr:to>
    <xdr:sp>
      <xdr:nvSpPr>
        <xdr:cNvPr id="7" name="Text Box 8"/>
        <xdr:cNvSpPr txBox="1">
          <a:spLocks noChangeArrowheads="1"/>
        </xdr:cNvSpPr>
      </xdr:nvSpPr>
      <xdr:spPr>
        <a:xfrm>
          <a:off x="8220075" y="2400300"/>
          <a:ext cx="647700" cy="495300"/>
        </a:xfrm>
        <a:prstGeom prst="rect">
          <a:avLst/>
        </a:prstGeom>
        <a:solidFill>
          <a:srgbClr val="FFFF99"/>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YELLOW-SHADED BOXES </a:t>
          </a:r>
        </a:p>
      </xdr:txBody>
    </xdr:sp>
    <xdr:clientData/>
  </xdr:twoCellAnchor>
  <xdr:twoCellAnchor>
    <xdr:from>
      <xdr:col>0</xdr:col>
      <xdr:colOff>57150</xdr:colOff>
      <xdr:row>43</xdr:row>
      <xdr:rowOff>142875</xdr:rowOff>
    </xdr:from>
    <xdr:to>
      <xdr:col>12</xdr:col>
      <xdr:colOff>438150</xdr:colOff>
      <xdr:row>55</xdr:row>
      <xdr:rowOff>114300</xdr:rowOff>
    </xdr:to>
    <xdr:sp>
      <xdr:nvSpPr>
        <xdr:cNvPr id="8" name="Text Box 9" descr="Parchment"/>
        <xdr:cNvSpPr txBox="1">
          <a:spLocks noChangeArrowheads="1"/>
        </xdr:cNvSpPr>
      </xdr:nvSpPr>
      <xdr:spPr>
        <a:xfrm>
          <a:off x="57150" y="7105650"/>
          <a:ext cx="7696200" cy="1914525"/>
        </a:xfrm>
        <a:prstGeom prst="rect">
          <a:avLst/>
        </a:prstGeom>
        <a:blipFill>
          <a:blip r:embed="rId6"/>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After you change the values, if you did, Go to the Page Tab, labled PLANTING DATE GUIDE.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Click on the PLANTING DATE GUIDE page tab.  The screen below is what you will see: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page will help you to see what dates, and how often you will need to plant each crop, so that you can have a harvest during the season.  Note some of your crops will need to be started in a greenhouse.  This is the whole idea behind sequential planting.  This dates on this page are generated from the values you input into the yellow pages on the INPUT DATA SHEET.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HINT:  DO NOT WRITE INTO THIS SHEET, OR YOU WILL SCREW IT UP!  YOU CAN ONLY CHANGE THE INPUT DATA SHEET.</a:t>
          </a:r>
        </a:p>
      </xdr:txBody>
    </xdr:sp>
    <xdr:clientData/>
  </xdr:twoCellAnchor>
  <xdr:twoCellAnchor>
    <xdr:from>
      <xdr:col>1</xdr:col>
      <xdr:colOff>428625</xdr:colOff>
      <xdr:row>45</xdr:row>
      <xdr:rowOff>76200</xdr:rowOff>
    </xdr:from>
    <xdr:to>
      <xdr:col>7</xdr:col>
      <xdr:colOff>514350</xdr:colOff>
      <xdr:row>47</xdr:row>
      <xdr:rowOff>9525</xdr:rowOff>
    </xdr:to>
    <xdr:grpSp>
      <xdr:nvGrpSpPr>
        <xdr:cNvPr id="9" name="Group 33"/>
        <xdr:cNvGrpSpPr>
          <a:grpSpLocks/>
        </xdr:cNvGrpSpPr>
      </xdr:nvGrpSpPr>
      <xdr:grpSpPr>
        <a:xfrm>
          <a:off x="1038225" y="7362825"/>
          <a:ext cx="3743325" cy="257175"/>
          <a:chOff x="109" y="780"/>
          <a:chExt cx="393" cy="27"/>
        </a:xfrm>
        <a:solidFill>
          <a:srgbClr val="FFFFFF"/>
        </a:solidFill>
      </xdr:grpSpPr>
      <xdr:pic>
        <xdr:nvPicPr>
          <xdr:cNvPr id="10" name="Picture 12"/>
          <xdr:cNvPicPr preferRelativeResize="1">
            <a:picLocks noChangeAspect="1"/>
          </xdr:cNvPicPr>
        </xdr:nvPicPr>
        <xdr:blipFill>
          <a:blip r:embed="rId1"/>
          <a:srcRect t="87472" r="38349" b="9288"/>
          <a:stretch>
            <a:fillRect/>
          </a:stretch>
        </xdr:blipFill>
        <xdr:spPr>
          <a:xfrm>
            <a:off x="109" y="788"/>
            <a:ext cx="393" cy="16"/>
          </a:xfrm>
          <a:prstGeom prst="rect">
            <a:avLst/>
          </a:prstGeom>
          <a:noFill/>
          <a:ln w="1" cmpd="sng">
            <a:noFill/>
          </a:ln>
        </xdr:spPr>
      </xdr:pic>
      <xdr:sp>
        <xdr:nvSpPr>
          <xdr:cNvPr id="11" name="Oval 13"/>
          <xdr:cNvSpPr>
            <a:spLocks/>
          </xdr:cNvSpPr>
        </xdr:nvSpPr>
        <xdr:spPr>
          <a:xfrm>
            <a:off x="224" y="780"/>
            <a:ext cx="84" cy="27"/>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76200</xdr:colOff>
      <xdr:row>6</xdr:row>
      <xdr:rowOff>123825</xdr:rowOff>
    </xdr:from>
    <xdr:to>
      <xdr:col>9</xdr:col>
      <xdr:colOff>76200</xdr:colOff>
      <xdr:row>10</xdr:row>
      <xdr:rowOff>38100</xdr:rowOff>
    </xdr:to>
    <xdr:sp>
      <xdr:nvSpPr>
        <xdr:cNvPr id="12" name="Line 16"/>
        <xdr:cNvSpPr>
          <a:spLocks/>
        </xdr:cNvSpPr>
      </xdr:nvSpPr>
      <xdr:spPr>
        <a:xfrm>
          <a:off x="5562600" y="1095375"/>
          <a:ext cx="0" cy="561975"/>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304800</xdr:colOff>
      <xdr:row>56</xdr:row>
      <xdr:rowOff>66675</xdr:rowOff>
    </xdr:from>
    <xdr:to>
      <xdr:col>12</xdr:col>
      <xdr:colOff>428625</xdr:colOff>
      <xdr:row>90</xdr:row>
      <xdr:rowOff>142875</xdr:rowOff>
    </xdr:to>
    <xdr:pic>
      <xdr:nvPicPr>
        <xdr:cNvPr id="13" name="Picture 17"/>
        <xdr:cNvPicPr preferRelativeResize="1">
          <a:picLocks noChangeAspect="1"/>
        </xdr:cNvPicPr>
      </xdr:nvPicPr>
      <xdr:blipFill>
        <a:blip r:embed="rId2"/>
        <a:stretch>
          <a:fillRect/>
        </a:stretch>
      </xdr:blipFill>
      <xdr:spPr>
        <a:xfrm>
          <a:off x="304800" y="9134475"/>
          <a:ext cx="7439025" cy="5581650"/>
        </a:xfrm>
        <a:prstGeom prst="rect">
          <a:avLst/>
        </a:prstGeom>
        <a:noFill/>
        <a:ln w="1" cmpd="sng">
          <a:noFill/>
        </a:ln>
      </xdr:spPr>
    </xdr:pic>
    <xdr:clientData/>
  </xdr:twoCellAnchor>
  <xdr:twoCellAnchor>
    <xdr:from>
      <xdr:col>0</xdr:col>
      <xdr:colOff>66675</xdr:colOff>
      <xdr:row>92</xdr:row>
      <xdr:rowOff>28575</xdr:rowOff>
    </xdr:from>
    <xdr:to>
      <xdr:col>12</xdr:col>
      <xdr:colOff>428625</xdr:colOff>
      <xdr:row>103</xdr:row>
      <xdr:rowOff>28575</xdr:rowOff>
    </xdr:to>
    <xdr:sp>
      <xdr:nvSpPr>
        <xdr:cNvPr id="14" name="Text Box 20" descr="Parchment"/>
        <xdr:cNvSpPr txBox="1">
          <a:spLocks noChangeArrowheads="1"/>
        </xdr:cNvSpPr>
      </xdr:nvSpPr>
      <xdr:spPr>
        <a:xfrm>
          <a:off x="66675" y="14925675"/>
          <a:ext cx="7677150" cy="1781175"/>
        </a:xfrm>
        <a:prstGeom prst="rect">
          <a:avLst/>
        </a:prstGeom>
        <a:blipFill>
          <a:blip r:embed="rId7"/>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After you change the values, if you did, Go to the Page Tab, labled HARVEST DATE GUIDE.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Click on the HARVEST DATE GUIDE page tab.  The screen below is what you will see: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page will help you to see what dates you will have a certain crop available, if you plant on the schedule shown on the PLANTING DATE GUIDE page.  Now you can see how it all works together to give you a season of continuous harvest!  The harvest dates on this page are generated from the values you input into the yellow pages on the INPUT DATA SHEET.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HINT:  DO NOT WRITE INTO THIS SHEET, OR YOU WILL SCREW IT UP!  YOU CAN ONLY CHANGE THE INPUT DATA SHEET.</a:t>
          </a:r>
        </a:p>
      </xdr:txBody>
    </xdr:sp>
    <xdr:clientData/>
  </xdr:twoCellAnchor>
  <xdr:twoCellAnchor>
    <xdr:from>
      <xdr:col>2</xdr:col>
      <xdr:colOff>19050</xdr:colOff>
      <xdr:row>94</xdr:row>
      <xdr:rowOff>76200</xdr:rowOff>
    </xdr:from>
    <xdr:to>
      <xdr:col>7</xdr:col>
      <xdr:colOff>600075</xdr:colOff>
      <xdr:row>95</xdr:row>
      <xdr:rowOff>57150</xdr:rowOff>
    </xdr:to>
    <xdr:pic>
      <xdr:nvPicPr>
        <xdr:cNvPr id="15" name="Picture 21"/>
        <xdr:cNvPicPr preferRelativeResize="1">
          <a:picLocks noChangeAspect="1"/>
        </xdr:cNvPicPr>
      </xdr:nvPicPr>
      <xdr:blipFill>
        <a:blip r:embed="rId1"/>
        <a:srcRect t="87472" r="38349" b="9288"/>
        <a:stretch>
          <a:fillRect/>
        </a:stretch>
      </xdr:blipFill>
      <xdr:spPr>
        <a:xfrm>
          <a:off x="1238250" y="15297150"/>
          <a:ext cx="3629025" cy="142875"/>
        </a:xfrm>
        <a:prstGeom prst="rect">
          <a:avLst/>
        </a:prstGeom>
        <a:noFill/>
        <a:ln w="1" cmpd="sng">
          <a:noFill/>
        </a:ln>
      </xdr:spPr>
    </xdr:pic>
    <xdr:clientData/>
  </xdr:twoCellAnchor>
  <xdr:twoCellAnchor>
    <xdr:from>
      <xdr:col>6</xdr:col>
      <xdr:colOff>333375</xdr:colOff>
      <xdr:row>94</xdr:row>
      <xdr:rowOff>9525</xdr:rowOff>
    </xdr:from>
    <xdr:to>
      <xdr:col>7</xdr:col>
      <xdr:colOff>504825</xdr:colOff>
      <xdr:row>95</xdr:row>
      <xdr:rowOff>85725</xdr:rowOff>
    </xdr:to>
    <xdr:sp>
      <xdr:nvSpPr>
        <xdr:cNvPr id="16" name="Oval 22"/>
        <xdr:cNvSpPr>
          <a:spLocks/>
        </xdr:cNvSpPr>
      </xdr:nvSpPr>
      <xdr:spPr>
        <a:xfrm>
          <a:off x="3990975" y="15230475"/>
          <a:ext cx="781050"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342900</xdr:colOff>
      <xdr:row>103</xdr:row>
      <xdr:rowOff>152400</xdr:rowOff>
    </xdr:from>
    <xdr:to>
      <xdr:col>12</xdr:col>
      <xdr:colOff>466725</xdr:colOff>
      <xdr:row>138</xdr:row>
      <xdr:rowOff>66675</xdr:rowOff>
    </xdr:to>
    <xdr:pic>
      <xdr:nvPicPr>
        <xdr:cNvPr id="17" name="Picture 23"/>
        <xdr:cNvPicPr preferRelativeResize="1">
          <a:picLocks noChangeAspect="1"/>
        </xdr:cNvPicPr>
      </xdr:nvPicPr>
      <xdr:blipFill>
        <a:blip r:embed="rId3"/>
        <a:stretch>
          <a:fillRect/>
        </a:stretch>
      </xdr:blipFill>
      <xdr:spPr>
        <a:xfrm>
          <a:off x="342900" y="16830675"/>
          <a:ext cx="7439025" cy="5581650"/>
        </a:xfrm>
        <a:prstGeom prst="rect">
          <a:avLst/>
        </a:prstGeom>
        <a:noFill/>
        <a:ln w="1" cmpd="sng">
          <a:noFill/>
        </a:ln>
      </xdr:spPr>
    </xdr:pic>
    <xdr:clientData/>
  </xdr:twoCellAnchor>
  <xdr:twoCellAnchor>
    <xdr:from>
      <xdr:col>0</xdr:col>
      <xdr:colOff>142875</xdr:colOff>
      <xdr:row>139</xdr:row>
      <xdr:rowOff>57150</xdr:rowOff>
    </xdr:from>
    <xdr:to>
      <xdr:col>12</xdr:col>
      <xdr:colOff>485775</xdr:colOff>
      <xdr:row>150</xdr:row>
      <xdr:rowOff>57150</xdr:rowOff>
    </xdr:to>
    <xdr:sp>
      <xdr:nvSpPr>
        <xdr:cNvPr id="18" name="Text Box 25" descr="Parchment"/>
        <xdr:cNvSpPr txBox="1">
          <a:spLocks noChangeArrowheads="1"/>
        </xdr:cNvSpPr>
      </xdr:nvSpPr>
      <xdr:spPr>
        <a:xfrm>
          <a:off x="142875" y="22564725"/>
          <a:ext cx="7658100" cy="1781175"/>
        </a:xfrm>
        <a:prstGeom prst="rect">
          <a:avLst/>
        </a:prstGeom>
        <a:blipFill>
          <a:blip r:embed="rId8"/>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After you change the values, if you did, Go to the Page Tab, labled HARVEST GUIDE REFERENCE.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Click on the HARVEST GUIDE REFERENCE page tab.  The screen below is what you will see: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page is just an AT-A-GLANCE guide for you to see important values relating to harvest season and plants you will need to harvest each week.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HINT:  DO NOT WRITE INTO THIS SHEET, OR YOU WILL SCREW IT UP!  YOU CAN ONLY CHANGE THE INPUT DATA SHEET.</a:t>
          </a:r>
        </a:p>
      </xdr:txBody>
    </xdr:sp>
    <xdr:clientData/>
  </xdr:twoCellAnchor>
  <xdr:twoCellAnchor>
    <xdr:from>
      <xdr:col>2</xdr:col>
      <xdr:colOff>85725</xdr:colOff>
      <xdr:row>140</xdr:row>
      <xdr:rowOff>152400</xdr:rowOff>
    </xdr:from>
    <xdr:to>
      <xdr:col>8</xdr:col>
      <xdr:colOff>57150</xdr:colOff>
      <xdr:row>142</xdr:row>
      <xdr:rowOff>66675</xdr:rowOff>
    </xdr:to>
    <xdr:grpSp>
      <xdr:nvGrpSpPr>
        <xdr:cNvPr id="19" name="Group 29"/>
        <xdr:cNvGrpSpPr>
          <a:grpSpLocks/>
        </xdr:cNvGrpSpPr>
      </xdr:nvGrpSpPr>
      <xdr:grpSpPr>
        <a:xfrm>
          <a:off x="1304925" y="22821900"/>
          <a:ext cx="3629025" cy="238125"/>
          <a:chOff x="137" y="2362"/>
          <a:chExt cx="381" cy="25"/>
        </a:xfrm>
        <a:solidFill>
          <a:srgbClr val="FFFFFF"/>
        </a:solidFill>
      </xdr:grpSpPr>
      <xdr:pic>
        <xdr:nvPicPr>
          <xdr:cNvPr id="20" name="Picture 26"/>
          <xdr:cNvPicPr preferRelativeResize="1">
            <a:picLocks noChangeAspect="1"/>
          </xdr:cNvPicPr>
        </xdr:nvPicPr>
        <xdr:blipFill>
          <a:blip r:embed="rId1"/>
          <a:srcRect t="87472" r="38349" b="9288"/>
          <a:stretch>
            <a:fillRect/>
          </a:stretch>
        </xdr:blipFill>
        <xdr:spPr>
          <a:xfrm>
            <a:off x="137" y="2370"/>
            <a:ext cx="381" cy="15"/>
          </a:xfrm>
          <a:prstGeom prst="rect">
            <a:avLst/>
          </a:prstGeom>
          <a:noFill/>
          <a:ln w="1" cmpd="sng">
            <a:noFill/>
          </a:ln>
        </xdr:spPr>
      </xdr:pic>
      <xdr:sp>
        <xdr:nvSpPr>
          <xdr:cNvPr id="21" name="Oval 27"/>
          <xdr:cNvSpPr>
            <a:spLocks/>
          </xdr:cNvSpPr>
        </xdr:nvSpPr>
        <xdr:spPr>
          <a:xfrm>
            <a:off x="340" y="2362"/>
            <a:ext cx="82" cy="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381000</xdr:colOff>
      <xdr:row>151</xdr:row>
      <xdr:rowOff>57150</xdr:rowOff>
    </xdr:from>
    <xdr:to>
      <xdr:col>12</xdr:col>
      <xdr:colOff>504825</xdr:colOff>
      <xdr:row>185</xdr:row>
      <xdr:rowOff>133350</xdr:rowOff>
    </xdr:to>
    <xdr:pic>
      <xdr:nvPicPr>
        <xdr:cNvPr id="22" name="Picture 30"/>
        <xdr:cNvPicPr preferRelativeResize="1">
          <a:picLocks noChangeAspect="1"/>
        </xdr:cNvPicPr>
      </xdr:nvPicPr>
      <xdr:blipFill>
        <a:blip r:embed="rId4"/>
        <a:stretch>
          <a:fillRect/>
        </a:stretch>
      </xdr:blipFill>
      <xdr:spPr>
        <a:xfrm>
          <a:off x="381000" y="24507825"/>
          <a:ext cx="7439025" cy="5581650"/>
        </a:xfrm>
        <a:prstGeom prst="rect">
          <a:avLst/>
        </a:prstGeom>
        <a:noFill/>
        <a:ln w="1" cmpd="sng">
          <a:noFill/>
        </a:ln>
      </xdr:spPr>
    </xdr:pic>
    <xdr:clientData/>
  </xdr:twoCellAnchor>
  <xdr:twoCellAnchor>
    <xdr:from>
      <xdr:col>12</xdr:col>
      <xdr:colOff>561975</xdr:colOff>
      <xdr:row>22</xdr:row>
      <xdr:rowOff>95250</xdr:rowOff>
    </xdr:from>
    <xdr:to>
      <xdr:col>15</xdr:col>
      <xdr:colOff>190500</xdr:colOff>
      <xdr:row>144</xdr:row>
      <xdr:rowOff>19050</xdr:rowOff>
    </xdr:to>
    <xdr:sp>
      <xdr:nvSpPr>
        <xdr:cNvPr id="23" name="Text Box 31" descr="Parchment"/>
        <xdr:cNvSpPr txBox="1">
          <a:spLocks noChangeArrowheads="1"/>
        </xdr:cNvSpPr>
      </xdr:nvSpPr>
      <xdr:spPr>
        <a:xfrm>
          <a:off x="7877175" y="3657600"/>
          <a:ext cx="1457325" cy="19678650"/>
        </a:xfrm>
        <a:prstGeom prst="rect">
          <a:avLst/>
        </a:prstGeom>
        <a:blipFill>
          <a:blip r:embed="rId9"/>
          <a:srcRect/>
          <a:stretch>
            <a:fillRect/>
          </a:stretch>
        </a:blipFill>
        <a:ln w="9525" cmpd="sng">
          <a:solidFill>
            <a:srgbClr val="000000"/>
          </a:solidFill>
          <a:prstDash val="dash"/>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 Hints for You for Page Tab INPUT DATA SHEET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In CELL C3 you will write in the number of full shares you are planning to harvest.  A full share will feed 2-3 adults or 2 adults and 2 children.  If you have half shares, just half the full share amount, like this: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50 half shares equals 25 full shares, so type in "25" into CELL C3.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You can change every cell that is colored YELLOW.  You do not change any other cell.  Otherwise you mess up the formulas, silly!  You wonder why I did not password protect the cells, but I did this so anyone can change the spreadsheet in the future.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COLUMN B, and COLUMN C is the harvest amount &amp; unit (# per bunch, # of plants, # of heads--you get the idea!) needed to make one full share quantity of that item for the given week.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The worksheet is set up for a 16 week delivery calendar.  So if you want to do longer than that, just run the spreadsheet for the FIRST HARVEST START DATE and the FIRST HARVEST END DATE, then start with the next week after the FIRST HARVEST END DATE.  Like this: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Run 1: Beets
</a:t>
          </a:r>
          <a:r>
            <a:rPr lang="en-US" cap="none" sz="1000" b="1" i="0" u="none" baseline="0">
              <a:solidFill>
                <a:srgbClr val="000000"/>
              </a:solidFill>
              <a:latin typeface="Arial"/>
              <a:ea typeface="Arial"/>
              <a:cs typeface="Arial"/>
            </a:rPr>
            <a:t>Harvest start date: 5/25/05
</a:t>
          </a:r>
          <a:r>
            <a:rPr lang="en-US" cap="none" sz="1000" b="1" i="0" u="none" baseline="0">
              <a:solidFill>
                <a:srgbClr val="000000"/>
              </a:solidFill>
              <a:latin typeface="Arial"/>
              <a:ea typeface="Arial"/>
              <a:cs typeface="Arial"/>
            </a:rPr>
            <a:t>Harvest end date:
</a:t>
          </a:r>
          <a:r>
            <a:rPr lang="en-US" cap="none" sz="1000" b="1" i="0" u="none" baseline="0">
              <a:solidFill>
                <a:srgbClr val="000000"/>
              </a:solidFill>
              <a:latin typeface="Arial"/>
              <a:ea typeface="Arial"/>
              <a:cs typeface="Arial"/>
            </a:rPr>
            <a:t>9/15/05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Run 2: Beets
</a:t>
          </a:r>
          <a:r>
            <a:rPr lang="en-US" cap="none" sz="1000" b="1" i="0" u="none" baseline="0">
              <a:solidFill>
                <a:srgbClr val="000000"/>
              </a:solidFill>
              <a:latin typeface="Arial"/>
              <a:ea typeface="Arial"/>
              <a:cs typeface="Arial"/>
            </a:rPr>
            <a:t>Harvest start date
</a:t>
          </a:r>
          <a:r>
            <a:rPr lang="en-US" cap="none" sz="1000" b="1" i="0" u="none" baseline="0">
              <a:solidFill>
                <a:srgbClr val="000000"/>
              </a:solidFill>
              <a:latin typeface="Arial"/>
              <a:ea typeface="Arial"/>
              <a:cs typeface="Arial"/>
            </a:rPr>
            <a:t>9/22/05
</a:t>
          </a:r>
          <a:r>
            <a:rPr lang="en-US" cap="none" sz="1000" b="1" i="0" u="none" baseline="0">
              <a:solidFill>
                <a:srgbClr val="000000"/>
              </a:solidFill>
              <a:latin typeface="Arial"/>
              <a:ea typeface="Arial"/>
              <a:cs typeface="Arial"/>
            </a:rPr>
            <a:t>Harvest end date:
</a:t>
          </a:r>
          <a:r>
            <a:rPr lang="en-US" cap="none" sz="1000" b="1" i="0" u="none" baseline="0">
              <a:solidFill>
                <a:srgbClr val="000000"/>
              </a:solidFill>
              <a:latin typeface="Arial"/>
              <a:ea typeface="Arial"/>
              <a:cs typeface="Arial"/>
            </a:rPr>
            <a:t>10/31/05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COLUMN J is the days to maturity found on the seed packet of the crop.  If you know better than the seed packet, rely on your knowledge.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COLUMN E is the CULL RATE.  This is your way to include your inexperience with a new crop.  If you are not confident, enter between 25-50 percent.  The spreadsheet will tell you how many additional plants you need to grow, because you may kill a bunch, just practicing.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Just play with the spreadsheet.  Bear in mind, this is just one way to look at CSA planning.  As time goes by, you will know what to do.  The goal of this exercise is to visualize timing of planting, so you can have a season of harvest!  Have fun!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Smiles &amp; Peace</a:t>
          </a:r>
          <a:r>
            <a:rPr lang="en-US" cap="none" sz="1000" b="1" i="1"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Theresa J. Nartea</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12</xdr:col>
      <xdr:colOff>142875</xdr:colOff>
      <xdr:row>24</xdr:row>
      <xdr:rowOff>57150</xdr:rowOff>
    </xdr:from>
    <xdr:to>
      <xdr:col>12</xdr:col>
      <xdr:colOff>581025</xdr:colOff>
      <xdr:row>24</xdr:row>
      <xdr:rowOff>57150</xdr:rowOff>
    </xdr:to>
    <xdr:sp>
      <xdr:nvSpPr>
        <xdr:cNvPr id="24" name="Line 32"/>
        <xdr:cNvSpPr>
          <a:spLocks/>
        </xdr:cNvSpPr>
      </xdr:nvSpPr>
      <xdr:spPr>
        <a:xfrm>
          <a:off x="7458075" y="3943350"/>
          <a:ext cx="438150" cy="0"/>
        </a:xfrm>
        <a:prstGeom prst="line">
          <a:avLst/>
        </a:prstGeom>
        <a:noFill/>
        <a:ln w="571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819150</xdr:colOff>
      <xdr:row>1</xdr:row>
      <xdr:rowOff>171450</xdr:rowOff>
    </xdr:from>
    <xdr:to>
      <xdr:col>2</xdr:col>
      <xdr:colOff>209550</xdr:colOff>
      <xdr:row>1</xdr:row>
      <xdr:rowOff>676275</xdr:rowOff>
    </xdr:to>
    <xdr:sp>
      <xdr:nvSpPr>
        <xdr:cNvPr id="1" name="Text Box 3"/>
        <xdr:cNvSpPr txBox="1">
          <a:spLocks noChangeArrowheads="1"/>
        </xdr:cNvSpPr>
      </xdr:nvSpPr>
      <xdr:spPr>
        <a:xfrm>
          <a:off x="819150" y="628650"/>
          <a:ext cx="3152775" cy="504825"/>
        </a:xfrm>
        <a:prstGeom prst="rect">
          <a:avLst/>
        </a:prstGeom>
        <a:solidFill>
          <a:srgbClr val="FFFF99"/>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YELLOW-SHADED BOXES ARE FOR USER INPUT</a:t>
          </a:r>
        </a:p>
      </xdr:txBody>
    </xdr:sp>
    <xdr:clientData/>
  </xdr:twoCellAnchor>
  <xdr:twoCellAnchor>
    <xdr:from>
      <xdr:col>9</xdr:col>
      <xdr:colOff>619125</xdr:colOff>
      <xdr:row>0</xdr:row>
      <xdr:rowOff>200025</xdr:rowOff>
    </xdr:from>
    <xdr:to>
      <xdr:col>14</xdr:col>
      <xdr:colOff>523875</xdr:colOff>
      <xdr:row>1</xdr:row>
      <xdr:rowOff>619125</xdr:rowOff>
    </xdr:to>
    <xdr:sp>
      <xdr:nvSpPr>
        <xdr:cNvPr id="2" name="Text Box 3"/>
        <xdr:cNvSpPr txBox="1">
          <a:spLocks noChangeArrowheads="1"/>
        </xdr:cNvSpPr>
      </xdr:nvSpPr>
      <xdr:spPr>
        <a:xfrm>
          <a:off x="9525000" y="200025"/>
          <a:ext cx="4305300" cy="876300"/>
        </a:xfrm>
        <a:prstGeom prst="rect">
          <a:avLst/>
        </a:prstGeom>
        <a:solidFill>
          <a:srgbClr val="D7E4BD"/>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GREEN-SHADED BOXES ARE BASED ON INFO FROM MOTHEREARTHNEWS. THESE DATES ARE CLIMATE/GROWING ZONE SPECIFIC! HERE THEY ARE FOR ZONE 5. CHANGE THEM ACCORDING TO YOUR CLIMATE ZONE, THEY WILL ALTER THE HARVEST START DATE, BUT NOT THE HARVEST END DATE.</a:t>
          </a:r>
        </a:p>
      </xdr:txBody>
    </xdr:sp>
    <xdr:clientData/>
  </xdr:twoCellAnchor>
  <xdr:twoCellAnchor>
    <xdr:from>
      <xdr:col>3</xdr:col>
      <xdr:colOff>257175</xdr:colOff>
      <xdr:row>1</xdr:row>
      <xdr:rowOff>85725</xdr:rowOff>
    </xdr:from>
    <xdr:to>
      <xdr:col>9</xdr:col>
      <xdr:colOff>342900</xdr:colOff>
      <xdr:row>2</xdr:row>
      <xdr:rowOff>95250</xdr:rowOff>
    </xdr:to>
    <xdr:sp>
      <xdr:nvSpPr>
        <xdr:cNvPr id="3" name="Text Box 3"/>
        <xdr:cNvSpPr txBox="1">
          <a:spLocks noChangeArrowheads="1"/>
        </xdr:cNvSpPr>
      </xdr:nvSpPr>
      <xdr:spPr>
        <a:xfrm>
          <a:off x="4943475" y="542925"/>
          <a:ext cx="4305300" cy="876300"/>
        </a:xfrm>
        <a:prstGeom prst="rect">
          <a:avLst/>
        </a:prstGeom>
        <a:solidFill>
          <a:srgbClr val="FFFF99"/>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CHANGE THE VALUES IN THE YELLOW BOXES TO MATCH YOUR SHARE SIZES, NUMBER OF SHARES, ETC. THIS WILL CALCULATE REQUIRED SQUARE FEET TO PRODUCE THE HARVEST, FIRST HARVEST DATE, AND SEED NEEDED.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
  <sheetViews>
    <sheetView zoomScalePageLayoutView="0" workbookViewId="0" topLeftCell="A160">
      <selection activeCell="O8" sqref="O8"/>
    </sheetView>
  </sheetViews>
  <sheetFormatPr defaultColWidth="9.140625" defaultRowHeight="12.75"/>
  <sheetData>
    <row r="1" ht="12.75">
      <c r="A1" s="12" t="s">
        <v>65</v>
      </c>
    </row>
    <row r="2" ht="12.75">
      <c r="A2" s="13" t="s">
        <v>66</v>
      </c>
    </row>
  </sheetData>
  <sheetProtection/>
  <printOptions/>
  <pageMargins left="0.75" right="0.75" top="0.58" bottom="0.54" header="0.5" footer="0.5"/>
  <pageSetup fitToHeight="3" fitToWidth="1" orientation="landscape"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7"/>
  <sheetViews>
    <sheetView tabSelected="1" zoomScale="70" zoomScaleNormal="70" zoomScaleSheetLayoutView="50" zoomScalePageLayoutView="0" workbookViewId="0" topLeftCell="A1">
      <selection activeCell="N12" sqref="N12"/>
    </sheetView>
  </sheetViews>
  <sheetFormatPr defaultColWidth="9.140625" defaultRowHeight="12.75"/>
  <cols>
    <col min="1" max="1" width="44.28125" style="1" customWidth="1"/>
    <col min="2" max="2" width="12.140625" style="1" customWidth="1"/>
    <col min="3" max="3" width="13.8515625" style="1" customWidth="1"/>
    <col min="4" max="4" width="11.7109375" style="1" bestFit="1" customWidth="1"/>
    <col min="5" max="5" width="6.8515625" style="1" bestFit="1" customWidth="1"/>
    <col min="6" max="6" width="10.8515625" style="1" bestFit="1" customWidth="1"/>
    <col min="7" max="7" width="12.28125" style="1" customWidth="1"/>
    <col min="8" max="8" width="10.00390625" style="1" bestFit="1" customWidth="1"/>
    <col min="9" max="9" width="11.57421875" style="38" bestFit="1" customWidth="1"/>
    <col min="10" max="10" width="17.140625" style="1" customWidth="1"/>
    <col min="11" max="11" width="10.57421875" style="1" customWidth="1"/>
    <col min="12" max="12" width="18.00390625" style="1" customWidth="1"/>
    <col min="13" max="13" width="10.28125" style="1" bestFit="1" customWidth="1"/>
    <col min="14" max="14" width="10.00390625" style="1" bestFit="1" customWidth="1"/>
    <col min="15" max="15" width="10.57421875" style="1" bestFit="1" customWidth="1"/>
    <col min="16" max="16" width="11.8515625" style="1" customWidth="1"/>
    <col min="17" max="17" width="17.57421875" style="1" customWidth="1"/>
    <col min="18" max="18" width="18.57421875" style="1" bestFit="1" customWidth="1"/>
    <col min="19" max="19" width="14.28125" style="1" customWidth="1"/>
    <col min="20" max="20" width="12.28125" style="1" customWidth="1"/>
    <col min="21" max="21" width="12.28125" style="17" customWidth="1"/>
    <col min="22" max="22" width="13.00390625" style="1" customWidth="1"/>
    <col min="23" max="23" width="12.28125" style="1" customWidth="1"/>
    <col min="24" max="24" width="10.8515625" style="1" bestFit="1" customWidth="1"/>
    <col min="25" max="25" width="13.8515625" style="1" bestFit="1" customWidth="1"/>
    <col min="26" max="26" width="13.00390625" style="2" customWidth="1"/>
    <col min="27" max="27" width="10.421875" style="2" customWidth="1"/>
    <col min="28" max="16384" width="9.140625" style="2" customWidth="1"/>
  </cols>
  <sheetData>
    <row r="1" spans="1:25" ht="36" customHeight="1">
      <c r="A1" s="6" t="s">
        <v>60</v>
      </c>
      <c r="B1" s="7"/>
      <c r="C1" s="7"/>
      <c r="D1" s="7"/>
      <c r="E1" s="7"/>
      <c r="F1" s="7"/>
      <c r="G1" s="7"/>
      <c r="H1" s="7"/>
      <c r="I1" s="37"/>
      <c r="J1" s="7"/>
      <c r="K1" s="7"/>
      <c r="L1" s="7"/>
      <c r="M1" s="7"/>
      <c r="N1" s="7"/>
      <c r="O1" s="7"/>
      <c r="P1" s="7"/>
      <c r="Q1" s="7"/>
      <c r="R1" s="7"/>
      <c r="S1" s="7"/>
      <c r="T1" s="7"/>
      <c r="U1" s="16"/>
      <c r="V1" s="7"/>
      <c r="W1" s="7"/>
      <c r="X1" s="7"/>
      <c r="Y1" s="7"/>
    </row>
    <row r="2" ht="68.25" customHeight="1"/>
    <row r="3" spans="1:27" ht="15.75">
      <c r="A3" s="63" t="s">
        <v>43</v>
      </c>
      <c r="B3" s="63"/>
      <c r="C3" s="23">
        <v>20</v>
      </c>
      <c r="D3" s="56"/>
      <c r="E3" s="56"/>
      <c r="F3" s="56"/>
      <c r="G3" s="56"/>
      <c r="H3" s="56"/>
      <c r="I3" s="57"/>
      <c r="J3" s="56"/>
      <c r="K3" s="56"/>
      <c r="L3" s="56"/>
      <c r="M3" s="62" t="s">
        <v>111</v>
      </c>
      <c r="N3" s="62"/>
      <c r="O3" s="56"/>
      <c r="P3" s="56"/>
      <c r="Q3" s="56"/>
      <c r="R3" s="23">
        <v>20</v>
      </c>
      <c r="S3" s="56"/>
      <c r="T3" s="56"/>
      <c r="U3" s="58"/>
      <c r="V3" s="56"/>
      <c r="W3" s="56"/>
      <c r="X3" s="56"/>
      <c r="Y3" s="56"/>
      <c r="Z3" s="55"/>
      <c r="AA3" s="55"/>
    </row>
    <row r="4" spans="1:27" ht="15.75">
      <c r="A4" s="59"/>
      <c r="B4" s="59"/>
      <c r="C4" s="3"/>
      <c r="D4" s="24" t="s">
        <v>36</v>
      </c>
      <c r="E4" s="24"/>
      <c r="F4" s="24"/>
      <c r="G4" s="24" t="s">
        <v>0</v>
      </c>
      <c r="H4" s="60" t="s">
        <v>59</v>
      </c>
      <c r="I4" s="57"/>
      <c r="J4" s="61"/>
      <c r="K4" s="56"/>
      <c r="L4" s="56"/>
      <c r="M4" s="62"/>
      <c r="N4" s="62"/>
      <c r="O4" s="56"/>
      <c r="P4" s="24"/>
      <c r="Q4" s="24" t="s">
        <v>100</v>
      </c>
      <c r="R4" s="3"/>
      <c r="S4" s="24" t="s">
        <v>0</v>
      </c>
      <c r="T4" s="24"/>
      <c r="U4" s="25"/>
      <c r="V4" s="24"/>
      <c r="W4" s="24"/>
      <c r="X4" s="24"/>
      <c r="Y4" s="24"/>
      <c r="Z4" s="43"/>
      <c r="AA4" s="43" t="s">
        <v>113</v>
      </c>
    </row>
    <row r="5" spans="1:27" ht="18.75">
      <c r="A5" s="24"/>
      <c r="B5" s="24"/>
      <c r="C5" s="24"/>
      <c r="D5" s="24" t="s">
        <v>1</v>
      </c>
      <c r="E5" s="24" t="s">
        <v>63</v>
      </c>
      <c r="F5" s="24" t="s">
        <v>46</v>
      </c>
      <c r="G5" s="24" t="s">
        <v>47</v>
      </c>
      <c r="H5" s="24" t="s">
        <v>40</v>
      </c>
      <c r="I5" s="27" t="s">
        <v>114</v>
      </c>
      <c r="J5" s="24" t="s">
        <v>108</v>
      </c>
      <c r="K5" s="24" t="s">
        <v>37</v>
      </c>
      <c r="L5" s="24" t="s">
        <v>112</v>
      </c>
      <c r="M5" s="24" t="s">
        <v>1</v>
      </c>
      <c r="N5" s="24" t="s">
        <v>1</v>
      </c>
      <c r="O5" s="24" t="s">
        <v>41</v>
      </c>
      <c r="P5" s="24" t="s">
        <v>76</v>
      </c>
      <c r="Q5" s="24" t="s">
        <v>3</v>
      </c>
      <c r="R5" s="24"/>
      <c r="S5" s="24" t="s">
        <v>49</v>
      </c>
      <c r="T5" s="24" t="s">
        <v>0</v>
      </c>
      <c r="U5" s="25" t="s">
        <v>104</v>
      </c>
      <c r="V5" s="24" t="s">
        <v>117</v>
      </c>
      <c r="W5" s="24" t="s">
        <v>118</v>
      </c>
      <c r="X5" s="24" t="s">
        <v>39</v>
      </c>
      <c r="Y5" s="24" t="s">
        <v>83</v>
      </c>
      <c r="Z5" s="43" t="s">
        <v>156</v>
      </c>
      <c r="AA5" s="43" t="s">
        <v>47</v>
      </c>
    </row>
    <row r="6" spans="1:27" ht="18.75">
      <c r="A6" s="24" t="s">
        <v>0</v>
      </c>
      <c r="B6" s="24" t="s">
        <v>64</v>
      </c>
      <c r="C6" s="24" t="s">
        <v>1</v>
      </c>
      <c r="D6" s="24" t="s">
        <v>44</v>
      </c>
      <c r="E6" s="24" t="s">
        <v>45</v>
      </c>
      <c r="F6" s="24" t="s">
        <v>0</v>
      </c>
      <c r="G6" s="24" t="s">
        <v>48</v>
      </c>
      <c r="H6" s="24" t="s">
        <v>51</v>
      </c>
      <c r="I6" s="27" t="s">
        <v>131</v>
      </c>
      <c r="J6" s="24" t="s">
        <v>109</v>
      </c>
      <c r="K6" s="24" t="s">
        <v>107</v>
      </c>
      <c r="L6" s="24" t="s">
        <v>81</v>
      </c>
      <c r="M6" s="24" t="s">
        <v>55</v>
      </c>
      <c r="N6" s="24" t="s">
        <v>56</v>
      </c>
      <c r="O6" s="24" t="s">
        <v>42</v>
      </c>
      <c r="P6" s="24" t="s">
        <v>69</v>
      </c>
      <c r="Q6" s="24" t="s">
        <v>101</v>
      </c>
      <c r="R6" s="24" t="s">
        <v>1</v>
      </c>
      <c r="S6" s="24" t="s">
        <v>50</v>
      </c>
      <c r="T6" s="24" t="s">
        <v>77</v>
      </c>
      <c r="U6" s="25" t="s">
        <v>0</v>
      </c>
      <c r="V6" s="24" t="s">
        <v>86</v>
      </c>
      <c r="W6" s="24" t="s">
        <v>47</v>
      </c>
      <c r="X6" s="24" t="s">
        <v>77</v>
      </c>
      <c r="Y6" s="24" t="s">
        <v>77</v>
      </c>
      <c r="Z6" s="43" t="s">
        <v>157</v>
      </c>
      <c r="AA6" s="43" t="s">
        <v>158</v>
      </c>
    </row>
    <row r="7" spans="1:27" ht="15.75">
      <c r="A7" s="24" t="s">
        <v>2</v>
      </c>
      <c r="B7" s="24" t="s">
        <v>3</v>
      </c>
      <c r="C7" s="24" t="s">
        <v>4</v>
      </c>
      <c r="D7" s="24" t="s">
        <v>3</v>
      </c>
      <c r="E7" s="24" t="s">
        <v>5</v>
      </c>
      <c r="F7" s="24" t="s">
        <v>3</v>
      </c>
      <c r="G7" s="24" t="s">
        <v>3</v>
      </c>
      <c r="H7" s="24" t="s">
        <v>35</v>
      </c>
      <c r="I7" s="27" t="s">
        <v>115</v>
      </c>
      <c r="J7" s="24" t="s">
        <v>110</v>
      </c>
      <c r="K7" s="24" t="s">
        <v>81</v>
      </c>
      <c r="L7" s="24" t="s">
        <v>53</v>
      </c>
      <c r="M7" s="24" t="s">
        <v>53</v>
      </c>
      <c r="N7" s="24" t="s">
        <v>53</v>
      </c>
      <c r="O7" s="24" t="s">
        <v>6</v>
      </c>
      <c r="P7" s="24" t="s">
        <v>102</v>
      </c>
      <c r="Q7" s="24" t="s">
        <v>102</v>
      </c>
      <c r="R7" s="24" t="s">
        <v>4</v>
      </c>
      <c r="S7" s="24" t="s">
        <v>3</v>
      </c>
      <c r="T7" s="24" t="s">
        <v>82</v>
      </c>
      <c r="U7" s="25" t="s">
        <v>87</v>
      </c>
      <c r="V7" s="24" t="s">
        <v>58</v>
      </c>
      <c r="W7" s="24" t="s">
        <v>84</v>
      </c>
      <c r="X7" s="24" t="s">
        <v>105</v>
      </c>
      <c r="Y7" s="24" t="s">
        <v>85</v>
      </c>
      <c r="Z7" s="43" t="s">
        <v>52</v>
      </c>
      <c r="AA7" s="43" t="s">
        <v>159</v>
      </c>
    </row>
    <row r="8" spans="1:27" s="54" customFormat="1" ht="30" customHeight="1">
      <c r="A8" s="4" t="s">
        <v>67</v>
      </c>
      <c r="B8" s="4">
        <v>4</v>
      </c>
      <c r="C8" s="4" t="s">
        <v>10</v>
      </c>
      <c r="D8" s="8">
        <f>$C$3*B8</f>
        <v>80</v>
      </c>
      <c r="E8" s="9">
        <v>0.25</v>
      </c>
      <c r="F8" s="8">
        <f>D8*E8</f>
        <v>20</v>
      </c>
      <c r="G8" s="8">
        <f>D8+F8</f>
        <v>100</v>
      </c>
      <c r="H8" s="4">
        <v>35</v>
      </c>
      <c r="I8" s="20">
        <f>K8-(J8*7)</f>
        <v>41030</v>
      </c>
      <c r="J8" s="19">
        <v>3</v>
      </c>
      <c r="K8" s="20">
        <v>41051</v>
      </c>
      <c r="L8" s="20">
        <v>41030</v>
      </c>
      <c r="M8" s="10">
        <f>I8+H8</f>
        <v>41065</v>
      </c>
      <c r="N8" s="66">
        <v>41183</v>
      </c>
      <c r="O8" s="11">
        <f aca="true" t="shared" si="0" ref="O8:O24">(N8-M8)/7</f>
        <v>16.857142857142858</v>
      </c>
      <c r="P8" s="21">
        <v>11</v>
      </c>
      <c r="Q8" s="4">
        <v>1</v>
      </c>
      <c r="R8" s="4" t="s">
        <v>52</v>
      </c>
      <c r="S8" s="15">
        <f>G8*P8</f>
        <v>1100</v>
      </c>
      <c r="T8" s="21">
        <v>8</v>
      </c>
      <c r="U8" s="26" t="s">
        <v>93</v>
      </c>
      <c r="V8" s="21" t="s">
        <v>96</v>
      </c>
      <c r="W8" s="15">
        <f aca="true" t="shared" si="1" ref="W8:W51">S8/T8</f>
        <v>137.5</v>
      </c>
      <c r="X8" s="22">
        <v>4</v>
      </c>
      <c r="Y8" s="22">
        <f>W8/X8</f>
        <v>34.375</v>
      </c>
      <c r="Z8" s="45">
        <v>3</v>
      </c>
      <c r="AA8" s="44">
        <f>S8*Z8</f>
        <v>3300</v>
      </c>
    </row>
    <row r="9" spans="1:27" ht="30" customHeight="1">
      <c r="A9" s="4" t="s">
        <v>7</v>
      </c>
      <c r="B9" s="4">
        <v>2</v>
      </c>
      <c r="C9" s="4" t="s">
        <v>8</v>
      </c>
      <c r="D9" s="8">
        <f>$C$3*B9</f>
        <v>40</v>
      </c>
      <c r="E9" s="9">
        <v>0.25</v>
      </c>
      <c r="F9" s="8">
        <f>D9*E9</f>
        <v>10</v>
      </c>
      <c r="G9" s="8">
        <f>D9+F9</f>
        <v>50</v>
      </c>
      <c r="H9" s="4">
        <v>84</v>
      </c>
      <c r="I9" s="20">
        <f>K9-(J9*7)</f>
        <v>41033</v>
      </c>
      <c r="J9" s="19">
        <v>4</v>
      </c>
      <c r="K9" s="20">
        <v>41061</v>
      </c>
      <c r="L9" s="20">
        <v>41054</v>
      </c>
      <c r="M9" s="10">
        <f>I9+H9</f>
        <v>41117</v>
      </c>
      <c r="N9" s="66">
        <v>41183</v>
      </c>
      <c r="O9" s="11">
        <f t="shared" si="0"/>
        <v>9.428571428571429</v>
      </c>
      <c r="P9" s="21">
        <v>10</v>
      </c>
      <c r="Q9" s="4">
        <v>1</v>
      </c>
      <c r="R9" s="4" t="s">
        <v>52</v>
      </c>
      <c r="S9" s="15">
        <f>(G9/Q9)*B9</f>
        <v>100</v>
      </c>
      <c r="T9" s="21">
        <v>4</v>
      </c>
      <c r="U9" s="26" t="s">
        <v>88</v>
      </c>
      <c r="V9" s="21" t="s">
        <v>96</v>
      </c>
      <c r="W9" s="15">
        <f>S9/T9</f>
        <v>25</v>
      </c>
      <c r="X9" s="22">
        <v>1</v>
      </c>
      <c r="Y9" s="22">
        <f>W9/X9</f>
        <v>25</v>
      </c>
      <c r="Z9" s="45">
        <v>3</v>
      </c>
      <c r="AA9" s="44">
        <f aca="true" t="shared" si="2" ref="AA9:AA24">S9*Z9</f>
        <v>300</v>
      </c>
    </row>
    <row r="10" spans="1:27" ht="30" customHeight="1">
      <c r="A10" s="4" t="s">
        <v>129</v>
      </c>
      <c r="B10" s="4">
        <v>1</v>
      </c>
      <c r="C10" s="4" t="s">
        <v>122</v>
      </c>
      <c r="D10" s="8">
        <f>$C$3*B10</f>
        <v>20</v>
      </c>
      <c r="E10" s="9">
        <v>0.25</v>
      </c>
      <c r="F10" s="8">
        <f>D10*E10</f>
        <v>5</v>
      </c>
      <c r="G10" s="8">
        <f>D10+F10</f>
        <v>25</v>
      </c>
      <c r="H10" s="4">
        <v>60</v>
      </c>
      <c r="I10" s="20" t="s">
        <v>96</v>
      </c>
      <c r="J10" s="19" t="s">
        <v>96</v>
      </c>
      <c r="K10" s="20" t="s">
        <v>96</v>
      </c>
      <c r="L10" s="20">
        <v>41054</v>
      </c>
      <c r="M10" s="10">
        <f>L10+H10</f>
        <v>41114</v>
      </c>
      <c r="N10" s="66">
        <v>41183</v>
      </c>
      <c r="O10" s="11">
        <f t="shared" si="0"/>
        <v>9.857142857142858</v>
      </c>
      <c r="P10" s="21">
        <v>10</v>
      </c>
      <c r="Q10" s="4">
        <v>0.33</v>
      </c>
      <c r="R10" s="4" t="s">
        <v>122</v>
      </c>
      <c r="S10" s="15">
        <f>((G10*P10)/Q10)*B10</f>
        <v>757.5757575757575</v>
      </c>
      <c r="T10" s="21">
        <v>4</v>
      </c>
      <c r="U10" s="26" t="s">
        <v>88</v>
      </c>
      <c r="V10" s="21" t="s">
        <v>96</v>
      </c>
      <c r="W10" s="15">
        <f t="shared" si="1"/>
        <v>189.39393939393938</v>
      </c>
      <c r="X10" s="22">
        <v>1</v>
      </c>
      <c r="Y10" s="22">
        <f aca="true" t="shared" si="3" ref="Y10:Y52">W10/X10</f>
        <v>189.39393939393938</v>
      </c>
      <c r="Z10" s="45">
        <v>3</v>
      </c>
      <c r="AA10" s="44">
        <f t="shared" si="2"/>
        <v>2272.7272727272725</v>
      </c>
    </row>
    <row r="11" spans="1:27" ht="30" customHeight="1">
      <c r="A11" s="4" t="s">
        <v>130</v>
      </c>
      <c r="B11" s="4">
        <v>2.5</v>
      </c>
      <c r="C11" s="4" t="s">
        <v>122</v>
      </c>
      <c r="D11" s="8">
        <f>$C$3*B11</f>
        <v>50</v>
      </c>
      <c r="E11" s="9">
        <v>0.25</v>
      </c>
      <c r="F11" s="14">
        <f>D11*E11</f>
        <v>12.5</v>
      </c>
      <c r="G11" s="8">
        <f>D11+F11</f>
        <v>62.5</v>
      </c>
      <c r="H11" s="4">
        <v>90</v>
      </c>
      <c r="I11" s="20" t="s">
        <v>96</v>
      </c>
      <c r="J11" s="19" t="s">
        <v>96</v>
      </c>
      <c r="K11" s="20" t="s">
        <v>96</v>
      </c>
      <c r="L11" s="20">
        <v>41054</v>
      </c>
      <c r="M11" s="10">
        <f>L11+H11</f>
        <v>41144</v>
      </c>
      <c r="N11" s="66">
        <v>41183</v>
      </c>
      <c r="O11" s="11">
        <f t="shared" si="0"/>
        <v>5.571428571428571</v>
      </c>
      <c r="P11" s="21">
        <v>2</v>
      </c>
      <c r="Q11" s="4">
        <v>0.09375</v>
      </c>
      <c r="R11" s="4" t="s">
        <v>122</v>
      </c>
      <c r="S11" s="15">
        <f>((G11*P11)/Q11)*B11</f>
        <v>3333.333333333333</v>
      </c>
      <c r="T11" s="21">
        <v>4</v>
      </c>
      <c r="U11" s="26" t="s">
        <v>88</v>
      </c>
      <c r="V11" s="21" t="s">
        <v>96</v>
      </c>
      <c r="W11" s="15">
        <f t="shared" si="1"/>
        <v>833.3333333333333</v>
      </c>
      <c r="X11" s="22">
        <v>1</v>
      </c>
      <c r="Y11" s="22">
        <f t="shared" si="3"/>
        <v>833.3333333333333</v>
      </c>
      <c r="Z11" s="45">
        <v>3</v>
      </c>
      <c r="AA11" s="44">
        <f t="shared" si="2"/>
        <v>10000</v>
      </c>
    </row>
    <row r="12" spans="1:27" ht="30" customHeight="1">
      <c r="A12" s="4" t="s">
        <v>9</v>
      </c>
      <c r="B12" s="4">
        <v>5</v>
      </c>
      <c r="C12" s="4" t="s">
        <v>10</v>
      </c>
      <c r="D12" s="8">
        <f aca="true" t="shared" si="4" ref="D12:D52">$C$3*B12</f>
        <v>100</v>
      </c>
      <c r="E12" s="9">
        <v>0.25</v>
      </c>
      <c r="F12" s="8">
        <f aca="true" t="shared" si="5" ref="F12:F52">D12*E12</f>
        <v>25</v>
      </c>
      <c r="G12" s="8">
        <f>D12+F12</f>
        <v>125</v>
      </c>
      <c r="H12" s="4">
        <v>60</v>
      </c>
      <c r="I12" s="20" t="s">
        <v>96</v>
      </c>
      <c r="J12" s="19" t="s">
        <v>96</v>
      </c>
      <c r="K12" s="20" t="s">
        <v>96</v>
      </c>
      <c r="L12" s="20">
        <v>41014</v>
      </c>
      <c r="M12" s="10">
        <f>L12+H12</f>
        <v>41074</v>
      </c>
      <c r="N12" s="66">
        <v>41214</v>
      </c>
      <c r="O12" s="11">
        <f t="shared" si="0"/>
        <v>20</v>
      </c>
      <c r="P12" s="21">
        <v>11</v>
      </c>
      <c r="Q12" s="4">
        <v>1</v>
      </c>
      <c r="R12" s="4" t="s">
        <v>52</v>
      </c>
      <c r="S12" s="15">
        <f>G12*P12</f>
        <v>1375</v>
      </c>
      <c r="T12" s="18">
        <v>12</v>
      </c>
      <c r="U12" s="26" t="s">
        <v>89</v>
      </c>
      <c r="V12" s="21" t="s">
        <v>96</v>
      </c>
      <c r="W12" s="15">
        <f t="shared" si="1"/>
        <v>114.58333333333333</v>
      </c>
      <c r="X12" s="22">
        <v>4</v>
      </c>
      <c r="Y12" s="22">
        <f t="shared" si="3"/>
        <v>28.645833333333332</v>
      </c>
      <c r="Z12" s="45">
        <v>3</v>
      </c>
      <c r="AA12" s="44">
        <f t="shared" si="2"/>
        <v>4125</v>
      </c>
    </row>
    <row r="13" spans="1:27" ht="30" customHeight="1">
      <c r="A13" s="4" t="s">
        <v>11</v>
      </c>
      <c r="B13" s="4">
        <v>2</v>
      </c>
      <c r="C13" s="4" t="s">
        <v>12</v>
      </c>
      <c r="D13" s="8">
        <f t="shared" si="4"/>
        <v>40</v>
      </c>
      <c r="E13" s="9">
        <v>0.25</v>
      </c>
      <c r="F13" s="8">
        <f t="shared" si="5"/>
        <v>10</v>
      </c>
      <c r="G13" s="8">
        <f aca="true" t="shared" si="6" ref="G13:G52">D13+F13</f>
        <v>50</v>
      </c>
      <c r="H13" s="4">
        <v>73</v>
      </c>
      <c r="I13" s="20">
        <f>K13-(J13*7)</f>
        <v>41002</v>
      </c>
      <c r="J13" s="19">
        <v>6</v>
      </c>
      <c r="K13" s="20">
        <v>41044</v>
      </c>
      <c r="L13" s="20">
        <v>41014</v>
      </c>
      <c r="M13" s="10">
        <f>H13+I13</f>
        <v>41075</v>
      </c>
      <c r="N13" s="66">
        <v>41197</v>
      </c>
      <c r="O13" s="11">
        <f t="shared" si="0"/>
        <v>17.428571428571427</v>
      </c>
      <c r="P13" s="21">
        <v>9</v>
      </c>
      <c r="Q13" s="4">
        <v>2</v>
      </c>
      <c r="R13" s="4" t="s">
        <v>12</v>
      </c>
      <c r="S13" s="15">
        <f>(G13*P13)/Q13</f>
        <v>225</v>
      </c>
      <c r="T13" s="21">
        <v>1</v>
      </c>
      <c r="U13" s="26" t="s">
        <v>90</v>
      </c>
      <c r="V13" s="21" t="s">
        <v>96</v>
      </c>
      <c r="W13" s="15">
        <f t="shared" si="1"/>
        <v>225</v>
      </c>
      <c r="X13" s="22">
        <v>4</v>
      </c>
      <c r="Y13" s="22">
        <f t="shared" si="3"/>
        <v>56.25</v>
      </c>
      <c r="Z13" s="45">
        <v>3</v>
      </c>
      <c r="AA13" s="44">
        <f t="shared" si="2"/>
        <v>675</v>
      </c>
    </row>
    <row r="14" spans="1:27" ht="30" customHeight="1">
      <c r="A14" s="4" t="s">
        <v>13</v>
      </c>
      <c r="B14" s="4">
        <v>1</v>
      </c>
      <c r="C14" s="4" t="s">
        <v>14</v>
      </c>
      <c r="D14" s="8">
        <f t="shared" si="4"/>
        <v>20</v>
      </c>
      <c r="E14" s="9">
        <v>0.25</v>
      </c>
      <c r="F14" s="8">
        <f t="shared" si="5"/>
        <v>5</v>
      </c>
      <c r="G14" s="8">
        <f t="shared" si="6"/>
        <v>25</v>
      </c>
      <c r="H14" s="4">
        <v>85</v>
      </c>
      <c r="I14" s="20">
        <f>K14-(J14*7)</f>
        <v>41002</v>
      </c>
      <c r="J14" s="19">
        <v>6</v>
      </c>
      <c r="K14" s="20">
        <v>41044</v>
      </c>
      <c r="L14" s="20">
        <v>41044</v>
      </c>
      <c r="M14" s="10">
        <f>H14+I14</f>
        <v>41087</v>
      </c>
      <c r="N14" s="66">
        <v>41197</v>
      </c>
      <c r="O14" s="11">
        <f t="shared" si="0"/>
        <v>15.714285714285714</v>
      </c>
      <c r="P14" s="21">
        <v>4</v>
      </c>
      <c r="Q14" s="4">
        <v>1</v>
      </c>
      <c r="R14" s="4" t="s">
        <v>14</v>
      </c>
      <c r="S14" s="15">
        <f>G14*P14</f>
        <v>100</v>
      </c>
      <c r="T14" s="21">
        <v>1</v>
      </c>
      <c r="U14" s="26" t="s">
        <v>90</v>
      </c>
      <c r="V14" s="21" t="s">
        <v>96</v>
      </c>
      <c r="W14" s="15">
        <f t="shared" si="1"/>
        <v>100</v>
      </c>
      <c r="X14" s="22">
        <v>2</v>
      </c>
      <c r="Y14" s="22">
        <f t="shared" si="3"/>
        <v>50</v>
      </c>
      <c r="Z14" s="45">
        <v>3</v>
      </c>
      <c r="AA14" s="44">
        <f t="shared" si="2"/>
        <v>300</v>
      </c>
    </row>
    <row r="15" spans="1:27" ht="30" customHeight="1">
      <c r="A15" s="4" t="s">
        <v>15</v>
      </c>
      <c r="B15" s="4">
        <v>2</v>
      </c>
      <c r="C15" s="4" t="s">
        <v>16</v>
      </c>
      <c r="D15" s="8">
        <f t="shared" si="4"/>
        <v>40</v>
      </c>
      <c r="E15" s="9">
        <v>0.25</v>
      </c>
      <c r="F15" s="8">
        <f t="shared" si="5"/>
        <v>10</v>
      </c>
      <c r="G15" s="8">
        <f t="shared" si="6"/>
        <v>50</v>
      </c>
      <c r="H15" s="4">
        <v>106</v>
      </c>
      <c r="I15" s="20">
        <f>K15-(J15*7)</f>
        <v>41031</v>
      </c>
      <c r="J15" s="19">
        <v>4</v>
      </c>
      <c r="K15" s="20">
        <v>41059</v>
      </c>
      <c r="L15" s="20">
        <v>41061</v>
      </c>
      <c r="M15" s="10">
        <f>H15+I15</f>
        <v>41137</v>
      </c>
      <c r="N15" s="66">
        <v>41183</v>
      </c>
      <c r="O15" s="11">
        <f t="shared" si="0"/>
        <v>6.571428571428571</v>
      </c>
      <c r="P15" s="21">
        <v>9</v>
      </c>
      <c r="Q15" s="4">
        <v>1</v>
      </c>
      <c r="R15" s="4" t="s">
        <v>101</v>
      </c>
      <c r="S15" s="15">
        <f>G15*P15</f>
        <v>450</v>
      </c>
      <c r="T15" s="21" t="s">
        <v>96</v>
      </c>
      <c r="U15" s="26" t="s">
        <v>92</v>
      </c>
      <c r="V15" s="18">
        <v>4</v>
      </c>
      <c r="W15" s="15">
        <f>S15*V15</f>
        <v>1800</v>
      </c>
      <c r="X15" s="22">
        <v>2</v>
      </c>
      <c r="Y15" s="22">
        <f t="shared" si="3"/>
        <v>900</v>
      </c>
      <c r="Z15" s="45">
        <v>3</v>
      </c>
      <c r="AA15" s="44">
        <f t="shared" si="2"/>
        <v>1350</v>
      </c>
    </row>
    <row r="16" spans="1:27" ht="30" customHeight="1">
      <c r="A16" s="4" t="s">
        <v>17</v>
      </c>
      <c r="B16" s="4">
        <v>8</v>
      </c>
      <c r="C16" s="4" t="s">
        <v>10</v>
      </c>
      <c r="D16" s="8">
        <f t="shared" si="4"/>
        <v>160</v>
      </c>
      <c r="E16" s="9">
        <v>0.25</v>
      </c>
      <c r="F16" s="8">
        <f t="shared" si="5"/>
        <v>40</v>
      </c>
      <c r="G16" s="8">
        <f t="shared" si="6"/>
        <v>200</v>
      </c>
      <c r="H16" s="4">
        <v>63</v>
      </c>
      <c r="I16" s="20" t="s">
        <v>96</v>
      </c>
      <c r="J16" s="19" t="s">
        <v>96</v>
      </c>
      <c r="K16" s="20" t="s">
        <v>96</v>
      </c>
      <c r="L16" s="20">
        <v>41014</v>
      </c>
      <c r="M16" s="10">
        <f>H16+L16</f>
        <v>41077</v>
      </c>
      <c r="N16" s="66">
        <v>41197</v>
      </c>
      <c r="O16" s="11">
        <f t="shared" si="0"/>
        <v>17.142857142857142</v>
      </c>
      <c r="P16" s="21">
        <v>14</v>
      </c>
      <c r="Q16" s="4">
        <v>1</v>
      </c>
      <c r="R16" s="4" t="s">
        <v>52</v>
      </c>
      <c r="S16" s="15">
        <f>G16*P16</f>
        <v>2800</v>
      </c>
      <c r="T16" s="21">
        <v>12</v>
      </c>
      <c r="U16" s="26" t="s">
        <v>138</v>
      </c>
      <c r="V16" s="21" t="s">
        <v>96</v>
      </c>
      <c r="W16" s="15">
        <f t="shared" si="1"/>
        <v>233.33333333333334</v>
      </c>
      <c r="X16" s="22">
        <v>4</v>
      </c>
      <c r="Y16" s="22">
        <f t="shared" si="3"/>
        <v>58.333333333333336</v>
      </c>
      <c r="Z16" s="45">
        <v>3</v>
      </c>
      <c r="AA16" s="44">
        <f t="shared" si="2"/>
        <v>8400</v>
      </c>
    </row>
    <row r="17" spans="1:27" ht="30" customHeight="1">
      <c r="A17" s="4" t="s">
        <v>18</v>
      </c>
      <c r="B17" s="4">
        <v>1</v>
      </c>
      <c r="C17" s="4" t="s">
        <v>14</v>
      </c>
      <c r="D17" s="8">
        <f t="shared" si="4"/>
        <v>20</v>
      </c>
      <c r="E17" s="9">
        <v>0.25</v>
      </c>
      <c r="F17" s="8">
        <f t="shared" si="5"/>
        <v>5</v>
      </c>
      <c r="G17" s="8">
        <f t="shared" si="6"/>
        <v>25</v>
      </c>
      <c r="H17" s="4">
        <v>56</v>
      </c>
      <c r="I17" s="20">
        <f>K17-(J17*7)</f>
        <v>41012</v>
      </c>
      <c r="J17" s="19">
        <v>6</v>
      </c>
      <c r="K17" s="20">
        <v>41054</v>
      </c>
      <c r="L17" s="20">
        <v>41044</v>
      </c>
      <c r="M17" s="10">
        <f>H17+I17</f>
        <v>41068</v>
      </c>
      <c r="N17" s="66">
        <v>41136</v>
      </c>
      <c r="O17" s="11">
        <f t="shared" si="0"/>
        <v>9.714285714285714</v>
      </c>
      <c r="P17" s="21">
        <v>8</v>
      </c>
      <c r="Q17" s="4">
        <v>2</v>
      </c>
      <c r="R17" s="4" t="s">
        <v>106</v>
      </c>
      <c r="S17" s="15">
        <f>(G17*P17)/Q17</f>
        <v>100</v>
      </c>
      <c r="T17" s="21">
        <v>1</v>
      </c>
      <c r="U17" s="26" t="s">
        <v>90</v>
      </c>
      <c r="V17" s="21" t="s">
        <v>96</v>
      </c>
      <c r="W17" s="15">
        <f t="shared" si="1"/>
        <v>100</v>
      </c>
      <c r="X17" s="22">
        <v>2</v>
      </c>
      <c r="Y17" s="22">
        <f t="shared" si="3"/>
        <v>50</v>
      </c>
      <c r="Z17" s="45">
        <v>3</v>
      </c>
      <c r="AA17" s="44">
        <f t="shared" si="2"/>
        <v>300</v>
      </c>
    </row>
    <row r="18" spans="1:27" ht="30" customHeight="1">
      <c r="A18" s="4" t="s">
        <v>68</v>
      </c>
      <c r="B18" s="4">
        <v>1</v>
      </c>
      <c r="C18" s="4" t="s">
        <v>14</v>
      </c>
      <c r="D18" s="8">
        <f t="shared" si="4"/>
        <v>20</v>
      </c>
      <c r="E18" s="9">
        <v>0.25</v>
      </c>
      <c r="F18" s="8">
        <f t="shared" si="5"/>
        <v>5</v>
      </c>
      <c r="G18" s="8">
        <f t="shared" si="6"/>
        <v>25</v>
      </c>
      <c r="H18" s="4">
        <v>90</v>
      </c>
      <c r="I18" s="20">
        <f aca="true" t="shared" si="7" ref="I18:I24">K18-(J18*7)</f>
        <v>40977</v>
      </c>
      <c r="J18" s="19">
        <v>11</v>
      </c>
      <c r="K18" s="20">
        <v>41054</v>
      </c>
      <c r="L18" s="20" t="s">
        <v>96</v>
      </c>
      <c r="M18" s="10">
        <f aca="true" t="shared" si="8" ref="M18:M24">H18+I18</f>
        <v>41067</v>
      </c>
      <c r="N18" s="66">
        <v>41209</v>
      </c>
      <c r="O18" s="11">
        <f t="shared" si="0"/>
        <v>20.285714285714285</v>
      </c>
      <c r="P18" s="21">
        <v>12</v>
      </c>
      <c r="Q18" s="4">
        <v>1</v>
      </c>
      <c r="R18" s="4" t="s">
        <v>14</v>
      </c>
      <c r="S18" s="15">
        <f>G18*P18</f>
        <v>300</v>
      </c>
      <c r="T18" s="21">
        <v>1</v>
      </c>
      <c r="U18" s="26" t="s">
        <v>90</v>
      </c>
      <c r="V18" s="21" t="s">
        <v>96</v>
      </c>
      <c r="W18" s="15">
        <f t="shared" si="1"/>
        <v>300</v>
      </c>
      <c r="X18" s="22">
        <v>4</v>
      </c>
      <c r="Y18" s="22">
        <f t="shared" si="3"/>
        <v>75</v>
      </c>
      <c r="Z18" s="45">
        <v>3</v>
      </c>
      <c r="AA18" s="44">
        <f t="shared" si="2"/>
        <v>900</v>
      </c>
    </row>
    <row r="19" spans="1:27" ht="30" customHeight="1">
      <c r="A19" s="4" t="s">
        <v>79</v>
      </c>
      <c r="B19" s="4">
        <v>2</v>
      </c>
      <c r="C19" s="4" t="s">
        <v>14</v>
      </c>
      <c r="D19" s="8">
        <f t="shared" si="4"/>
        <v>40</v>
      </c>
      <c r="E19" s="9">
        <v>0.25</v>
      </c>
      <c r="F19" s="8">
        <f t="shared" si="5"/>
        <v>10</v>
      </c>
      <c r="G19" s="8">
        <f t="shared" si="6"/>
        <v>50</v>
      </c>
      <c r="H19" s="4">
        <v>45</v>
      </c>
      <c r="I19" s="20">
        <f t="shared" si="7"/>
        <v>41016</v>
      </c>
      <c r="J19" s="19">
        <v>4</v>
      </c>
      <c r="K19" s="20">
        <v>41044</v>
      </c>
      <c r="L19" s="20">
        <v>41122</v>
      </c>
      <c r="M19" s="10">
        <f t="shared" si="8"/>
        <v>41061</v>
      </c>
      <c r="N19" s="66">
        <v>41197</v>
      </c>
      <c r="O19" s="11">
        <f t="shared" si="0"/>
        <v>19.428571428571427</v>
      </c>
      <c r="P19" s="21">
        <v>8</v>
      </c>
      <c r="Q19" s="4">
        <v>1</v>
      </c>
      <c r="R19" s="4" t="s">
        <v>14</v>
      </c>
      <c r="S19" s="15">
        <f>G19*P19</f>
        <v>400</v>
      </c>
      <c r="T19" s="21">
        <v>2.25</v>
      </c>
      <c r="U19" s="26" t="s">
        <v>91</v>
      </c>
      <c r="V19" s="21" t="s">
        <v>96</v>
      </c>
      <c r="W19" s="15">
        <f t="shared" si="1"/>
        <v>177.77777777777777</v>
      </c>
      <c r="X19" s="22">
        <v>4</v>
      </c>
      <c r="Y19" s="22">
        <f t="shared" si="3"/>
        <v>44.44444444444444</v>
      </c>
      <c r="Z19" s="45">
        <v>3</v>
      </c>
      <c r="AA19" s="44">
        <f t="shared" si="2"/>
        <v>1200</v>
      </c>
    </row>
    <row r="20" spans="1:27" ht="30" customHeight="1">
      <c r="A20" s="4" t="s">
        <v>19</v>
      </c>
      <c r="B20" s="4">
        <v>1</v>
      </c>
      <c r="C20" s="4" t="s">
        <v>20</v>
      </c>
      <c r="D20" s="8">
        <f t="shared" si="4"/>
        <v>20</v>
      </c>
      <c r="E20" s="9">
        <v>0.25</v>
      </c>
      <c r="F20" s="8">
        <f t="shared" si="5"/>
        <v>5</v>
      </c>
      <c r="G20" s="8">
        <f t="shared" si="6"/>
        <v>25</v>
      </c>
      <c r="H20" s="4">
        <v>56</v>
      </c>
      <c r="I20" s="20">
        <f t="shared" si="7"/>
        <v>41047</v>
      </c>
      <c r="J20" s="19">
        <v>4</v>
      </c>
      <c r="K20" s="20">
        <v>41075</v>
      </c>
      <c r="L20" s="20">
        <v>41049</v>
      </c>
      <c r="M20" s="10">
        <f t="shared" si="8"/>
        <v>41103</v>
      </c>
      <c r="N20" s="66">
        <v>41167</v>
      </c>
      <c r="O20" s="11">
        <f t="shared" si="0"/>
        <v>9.142857142857142</v>
      </c>
      <c r="P20" s="21">
        <v>9</v>
      </c>
      <c r="Q20" s="4">
        <v>0.5</v>
      </c>
      <c r="R20" s="4" t="s">
        <v>121</v>
      </c>
      <c r="S20" s="15">
        <f>G20/Q20</f>
        <v>50</v>
      </c>
      <c r="T20" s="18">
        <v>4</v>
      </c>
      <c r="U20" s="26" t="s">
        <v>88</v>
      </c>
      <c r="V20" s="21" t="s">
        <v>96</v>
      </c>
      <c r="W20" s="15">
        <f t="shared" si="1"/>
        <v>12.5</v>
      </c>
      <c r="X20" s="22">
        <v>1</v>
      </c>
      <c r="Y20" s="22">
        <f t="shared" si="3"/>
        <v>12.5</v>
      </c>
      <c r="Z20" s="45">
        <v>3</v>
      </c>
      <c r="AA20" s="44">
        <f t="shared" si="2"/>
        <v>150</v>
      </c>
    </row>
    <row r="21" spans="1:27" ht="30" customHeight="1">
      <c r="A21" s="4" t="s">
        <v>103</v>
      </c>
      <c r="B21" s="4">
        <v>2</v>
      </c>
      <c r="C21" s="4" t="s">
        <v>16</v>
      </c>
      <c r="D21" s="8">
        <f t="shared" si="4"/>
        <v>40</v>
      </c>
      <c r="E21" s="9">
        <v>0.25</v>
      </c>
      <c r="F21" s="8">
        <f t="shared" si="5"/>
        <v>10</v>
      </c>
      <c r="G21" s="8">
        <f t="shared" si="6"/>
        <v>50</v>
      </c>
      <c r="H21" s="4">
        <v>76</v>
      </c>
      <c r="I21" s="20">
        <f t="shared" si="7"/>
        <v>41033</v>
      </c>
      <c r="J21" s="19">
        <v>4</v>
      </c>
      <c r="K21" s="20">
        <v>41061</v>
      </c>
      <c r="L21" s="20">
        <v>41061</v>
      </c>
      <c r="M21" s="10">
        <f t="shared" si="8"/>
        <v>41109</v>
      </c>
      <c r="N21" s="66">
        <v>41197</v>
      </c>
      <c r="O21" s="11">
        <f t="shared" si="0"/>
        <v>12.571428571428571</v>
      </c>
      <c r="P21" s="21">
        <v>16</v>
      </c>
      <c r="Q21" s="4">
        <v>25</v>
      </c>
      <c r="R21" s="4" t="s">
        <v>101</v>
      </c>
      <c r="S21" s="15">
        <f>(G21*P21)/Q21</f>
        <v>32</v>
      </c>
      <c r="T21" s="26">
        <v>1.5</v>
      </c>
      <c r="U21" s="26" t="s">
        <v>91</v>
      </c>
      <c r="V21" s="21" t="s">
        <v>96</v>
      </c>
      <c r="W21" s="15">
        <f t="shared" si="1"/>
        <v>21.333333333333332</v>
      </c>
      <c r="X21" s="22">
        <v>1</v>
      </c>
      <c r="Y21" s="22">
        <f t="shared" si="3"/>
        <v>21.333333333333332</v>
      </c>
      <c r="Z21" s="45">
        <v>3</v>
      </c>
      <c r="AA21" s="44">
        <f t="shared" si="2"/>
        <v>96</v>
      </c>
    </row>
    <row r="22" spans="1:27" ht="30" customHeight="1">
      <c r="A22" s="4" t="s">
        <v>128</v>
      </c>
      <c r="B22" s="4">
        <v>3</v>
      </c>
      <c r="C22" s="4" t="s">
        <v>16</v>
      </c>
      <c r="D22" s="8">
        <f t="shared" si="4"/>
        <v>60</v>
      </c>
      <c r="E22" s="9">
        <v>0.25</v>
      </c>
      <c r="F22" s="8">
        <f t="shared" si="5"/>
        <v>15</v>
      </c>
      <c r="G22" s="8">
        <f t="shared" si="6"/>
        <v>75</v>
      </c>
      <c r="H22" s="4">
        <v>76</v>
      </c>
      <c r="I22" s="20">
        <f t="shared" si="7"/>
        <v>41033</v>
      </c>
      <c r="J22" s="19">
        <v>4</v>
      </c>
      <c r="K22" s="20">
        <v>41061</v>
      </c>
      <c r="L22" s="20">
        <v>41061</v>
      </c>
      <c r="M22" s="10">
        <f t="shared" si="8"/>
        <v>41109</v>
      </c>
      <c r="N22" s="66">
        <v>41197</v>
      </c>
      <c r="O22" s="11">
        <f t="shared" si="0"/>
        <v>12.571428571428571</v>
      </c>
      <c r="P22" s="21">
        <v>13</v>
      </c>
      <c r="Q22" s="4">
        <v>15</v>
      </c>
      <c r="R22" s="4" t="s">
        <v>101</v>
      </c>
      <c r="S22" s="15">
        <f>(G22*P22)/Q22</f>
        <v>65</v>
      </c>
      <c r="T22" s="21" t="s">
        <v>96</v>
      </c>
      <c r="U22" s="26" t="s">
        <v>92</v>
      </c>
      <c r="V22" s="21">
        <v>4</v>
      </c>
      <c r="W22" s="15">
        <f>S22*V22</f>
        <v>260</v>
      </c>
      <c r="X22" s="22">
        <v>2</v>
      </c>
      <c r="Y22" s="22">
        <f t="shared" si="3"/>
        <v>130</v>
      </c>
      <c r="Z22" s="45">
        <v>3</v>
      </c>
      <c r="AA22" s="44">
        <f t="shared" si="2"/>
        <v>195</v>
      </c>
    </row>
    <row r="23" spans="1:27" ht="30" customHeight="1">
      <c r="A23" s="4" t="s">
        <v>21</v>
      </c>
      <c r="B23" s="4">
        <v>4</v>
      </c>
      <c r="C23" s="4" t="s">
        <v>16</v>
      </c>
      <c r="D23" s="8">
        <f t="shared" si="4"/>
        <v>80</v>
      </c>
      <c r="E23" s="9">
        <v>0.25</v>
      </c>
      <c r="F23" s="8">
        <f t="shared" si="5"/>
        <v>20</v>
      </c>
      <c r="G23" s="8">
        <f t="shared" si="6"/>
        <v>100</v>
      </c>
      <c r="H23" s="4">
        <v>100</v>
      </c>
      <c r="I23" s="20">
        <f t="shared" si="7"/>
        <v>41026</v>
      </c>
      <c r="J23" s="19">
        <v>7</v>
      </c>
      <c r="K23" s="20">
        <v>41075</v>
      </c>
      <c r="L23" s="20">
        <v>41061</v>
      </c>
      <c r="M23" s="10">
        <f t="shared" si="8"/>
        <v>41126</v>
      </c>
      <c r="N23" s="66">
        <v>41195</v>
      </c>
      <c r="O23" s="11">
        <f t="shared" si="0"/>
        <v>9.857142857142858</v>
      </c>
      <c r="P23" s="21">
        <v>9</v>
      </c>
      <c r="Q23" s="4">
        <v>7</v>
      </c>
      <c r="R23" s="4" t="s">
        <v>101</v>
      </c>
      <c r="S23" s="15">
        <f>(G23*P23)/Q23</f>
        <v>128.57142857142858</v>
      </c>
      <c r="T23" s="21">
        <v>1</v>
      </c>
      <c r="U23" s="26" t="s">
        <v>90</v>
      </c>
      <c r="V23" s="21" t="s">
        <v>96</v>
      </c>
      <c r="W23" s="15">
        <f t="shared" si="1"/>
        <v>128.57142857142858</v>
      </c>
      <c r="X23" s="22">
        <v>1</v>
      </c>
      <c r="Y23" s="22">
        <f t="shared" si="3"/>
        <v>128.57142857142858</v>
      </c>
      <c r="Z23" s="45">
        <v>3</v>
      </c>
      <c r="AA23" s="44">
        <f t="shared" si="2"/>
        <v>385.7142857142858</v>
      </c>
    </row>
    <row r="24" spans="1:27" s="53" customFormat="1" ht="30" customHeight="1">
      <c r="A24" s="4" t="s">
        <v>22</v>
      </c>
      <c r="B24" s="4">
        <v>8</v>
      </c>
      <c r="C24" s="4" t="s">
        <v>10</v>
      </c>
      <c r="D24" s="8">
        <f t="shared" si="4"/>
        <v>160</v>
      </c>
      <c r="E24" s="9">
        <v>0.25</v>
      </c>
      <c r="F24" s="8">
        <f t="shared" si="5"/>
        <v>40</v>
      </c>
      <c r="G24" s="8">
        <f t="shared" si="6"/>
        <v>200</v>
      </c>
      <c r="H24" s="4">
        <v>70</v>
      </c>
      <c r="I24" s="20">
        <f t="shared" si="7"/>
        <v>40982</v>
      </c>
      <c r="J24" s="19">
        <v>6</v>
      </c>
      <c r="K24" s="20">
        <v>41024</v>
      </c>
      <c r="L24" s="20">
        <v>41030</v>
      </c>
      <c r="M24" s="10">
        <f t="shared" si="8"/>
        <v>41052</v>
      </c>
      <c r="N24" s="66">
        <v>41214</v>
      </c>
      <c r="O24" s="11">
        <f t="shared" si="0"/>
        <v>23.142857142857142</v>
      </c>
      <c r="P24" s="21">
        <v>22</v>
      </c>
      <c r="Q24" s="4">
        <v>1</v>
      </c>
      <c r="R24" s="4" t="s">
        <v>52</v>
      </c>
      <c r="S24" s="15">
        <f>G24*P24</f>
        <v>4400</v>
      </c>
      <c r="T24" s="21">
        <v>18</v>
      </c>
      <c r="U24" s="26" t="s">
        <v>116</v>
      </c>
      <c r="V24" s="21" t="s">
        <v>96</v>
      </c>
      <c r="W24" s="15">
        <f t="shared" si="1"/>
        <v>244.44444444444446</v>
      </c>
      <c r="X24" s="22">
        <v>4</v>
      </c>
      <c r="Y24" s="22">
        <f t="shared" si="3"/>
        <v>61.111111111111114</v>
      </c>
      <c r="Z24" s="45">
        <v>3</v>
      </c>
      <c r="AA24" s="44">
        <f t="shared" si="2"/>
        <v>13200</v>
      </c>
    </row>
    <row r="25" spans="1:27" s="35" customFormat="1" ht="21.75" customHeight="1">
      <c r="A25" s="27"/>
      <c r="B25" s="27"/>
      <c r="C25" s="27"/>
      <c r="D25" s="27" t="s">
        <v>36</v>
      </c>
      <c r="E25" s="28"/>
      <c r="F25" s="27"/>
      <c r="G25" s="27" t="s">
        <v>0</v>
      </c>
      <c r="H25" s="34" t="s">
        <v>59</v>
      </c>
      <c r="I25" s="29"/>
      <c r="J25" s="30"/>
      <c r="K25" s="30"/>
      <c r="L25" s="29"/>
      <c r="M25" s="29"/>
      <c r="N25" s="67"/>
      <c r="O25" s="31"/>
      <c r="P25" s="27"/>
      <c r="Q25" s="27" t="s">
        <v>100</v>
      </c>
      <c r="R25" s="27"/>
      <c r="S25" s="32" t="s">
        <v>0</v>
      </c>
      <c r="T25" s="27"/>
      <c r="U25" s="32"/>
      <c r="V25" s="27"/>
      <c r="W25" s="32"/>
      <c r="X25" s="32"/>
      <c r="Y25" s="32"/>
      <c r="Z25" s="42"/>
      <c r="AA25" s="42" t="s">
        <v>113</v>
      </c>
    </row>
    <row r="26" spans="1:29" ht="21.75" customHeight="1">
      <c r="A26" s="24"/>
      <c r="B26" s="24"/>
      <c r="C26" s="24"/>
      <c r="D26" s="24" t="s">
        <v>1</v>
      </c>
      <c r="E26" s="24" t="s">
        <v>63</v>
      </c>
      <c r="F26" s="24" t="s">
        <v>46</v>
      </c>
      <c r="G26" s="24" t="s">
        <v>47</v>
      </c>
      <c r="H26" s="24" t="s">
        <v>40</v>
      </c>
      <c r="I26" s="27" t="s">
        <v>114</v>
      </c>
      <c r="J26" s="24" t="s">
        <v>108</v>
      </c>
      <c r="K26" s="24" t="s">
        <v>37</v>
      </c>
      <c r="L26" s="24" t="s">
        <v>112</v>
      </c>
      <c r="M26" s="24" t="s">
        <v>1</v>
      </c>
      <c r="N26" s="65" t="s">
        <v>1</v>
      </c>
      <c r="O26" s="24" t="s">
        <v>41</v>
      </c>
      <c r="P26" s="24" t="s">
        <v>76</v>
      </c>
      <c r="Q26" s="24" t="s">
        <v>3</v>
      </c>
      <c r="R26" s="24"/>
      <c r="S26" s="24" t="s">
        <v>49</v>
      </c>
      <c r="T26" s="24" t="s">
        <v>0</v>
      </c>
      <c r="U26" s="25" t="s">
        <v>104</v>
      </c>
      <c r="V26" s="24" t="s">
        <v>117</v>
      </c>
      <c r="W26" s="24" t="s">
        <v>118</v>
      </c>
      <c r="X26" s="24" t="s">
        <v>39</v>
      </c>
      <c r="Y26" s="24" t="s">
        <v>83</v>
      </c>
      <c r="Z26" s="43" t="s">
        <v>113</v>
      </c>
      <c r="AA26" s="43" t="s">
        <v>47</v>
      </c>
      <c r="AB26" s="39"/>
      <c r="AC26" s="39"/>
    </row>
    <row r="27" spans="1:29" ht="20.25" customHeight="1">
      <c r="A27" s="24" t="s">
        <v>0</v>
      </c>
      <c r="B27" s="24" t="s">
        <v>64</v>
      </c>
      <c r="C27" s="24" t="s">
        <v>1</v>
      </c>
      <c r="D27" s="24" t="s">
        <v>44</v>
      </c>
      <c r="E27" s="24" t="s">
        <v>45</v>
      </c>
      <c r="F27" s="24" t="s">
        <v>0</v>
      </c>
      <c r="G27" s="24" t="s">
        <v>48</v>
      </c>
      <c r="H27" s="24" t="s">
        <v>51</v>
      </c>
      <c r="I27" s="27" t="s">
        <v>131</v>
      </c>
      <c r="J27" s="24" t="s">
        <v>109</v>
      </c>
      <c r="K27" s="24" t="s">
        <v>107</v>
      </c>
      <c r="L27" s="24" t="s">
        <v>81</v>
      </c>
      <c r="M27" s="24" t="s">
        <v>55</v>
      </c>
      <c r="N27" s="65" t="s">
        <v>56</v>
      </c>
      <c r="O27" s="24" t="s">
        <v>42</v>
      </c>
      <c r="P27" s="24" t="s">
        <v>69</v>
      </c>
      <c r="Q27" s="24" t="s">
        <v>101</v>
      </c>
      <c r="R27" s="24" t="s">
        <v>1</v>
      </c>
      <c r="S27" s="24" t="s">
        <v>50</v>
      </c>
      <c r="T27" s="24" t="s">
        <v>77</v>
      </c>
      <c r="U27" s="25" t="s">
        <v>0</v>
      </c>
      <c r="V27" s="24" t="s">
        <v>86</v>
      </c>
      <c r="W27" s="24" t="s">
        <v>47</v>
      </c>
      <c r="X27" s="24" t="s">
        <v>77</v>
      </c>
      <c r="Y27" s="24" t="s">
        <v>77</v>
      </c>
      <c r="Z27" s="43" t="s">
        <v>157</v>
      </c>
      <c r="AA27" s="43" t="s">
        <v>158</v>
      </c>
      <c r="AB27" s="39"/>
      <c r="AC27" s="39"/>
    </row>
    <row r="28" spans="1:29" s="55" customFormat="1" ht="21" customHeight="1">
      <c r="A28" s="24" t="s">
        <v>2</v>
      </c>
      <c r="B28" s="24" t="s">
        <v>3</v>
      </c>
      <c r="C28" s="24" t="s">
        <v>4</v>
      </c>
      <c r="D28" s="24" t="s">
        <v>3</v>
      </c>
      <c r="E28" s="24" t="s">
        <v>5</v>
      </c>
      <c r="F28" s="24" t="s">
        <v>3</v>
      </c>
      <c r="G28" s="24" t="s">
        <v>3</v>
      </c>
      <c r="H28" s="24" t="s">
        <v>35</v>
      </c>
      <c r="I28" s="27" t="s">
        <v>115</v>
      </c>
      <c r="J28" s="24" t="s">
        <v>110</v>
      </c>
      <c r="K28" s="24" t="s">
        <v>81</v>
      </c>
      <c r="L28" s="24" t="s">
        <v>53</v>
      </c>
      <c r="M28" s="24" t="s">
        <v>53</v>
      </c>
      <c r="N28" s="65" t="s">
        <v>53</v>
      </c>
      <c r="O28" s="24" t="s">
        <v>6</v>
      </c>
      <c r="P28" s="24" t="s">
        <v>102</v>
      </c>
      <c r="Q28" s="24" t="s">
        <v>102</v>
      </c>
      <c r="R28" s="24" t="s">
        <v>4</v>
      </c>
      <c r="S28" s="24" t="s">
        <v>3</v>
      </c>
      <c r="T28" s="24" t="s">
        <v>82</v>
      </c>
      <c r="U28" s="25" t="s">
        <v>87</v>
      </c>
      <c r="V28" s="24" t="s">
        <v>58</v>
      </c>
      <c r="W28" s="24" t="s">
        <v>84</v>
      </c>
      <c r="X28" s="24" t="s">
        <v>105</v>
      </c>
      <c r="Y28" s="24" t="s">
        <v>85</v>
      </c>
      <c r="Z28" s="43" t="s">
        <v>52</v>
      </c>
      <c r="AA28" s="43" t="s">
        <v>159</v>
      </c>
      <c r="AB28" s="41"/>
      <c r="AC28" s="41"/>
    </row>
    <row r="29" spans="1:27" s="54" customFormat="1" ht="30" customHeight="1">
      <c r="A29" s="4" t="s">
        <v>23</v>
      </c>
      <c r="B29" s="4">
        <v>1</v>
      </c>
      <c r="C29" s="4" t="s">
        <v>38</v>
      </c>
      <c r="D29" s="8">
        <f>$C$3*B29</f>
        <v>20</v>
      </c>
      <c r="E29" s="9">
        <v>0.25</v>
      </c>
      <c r="F29" s="8">
        <f t="shared" si="5"/>
        <v>5</v>
      </c>
      <c r="G29" s="8">
        <f t="shared" si="6"/>
        <v>25</v>
      </c>
      <c r="H29" s="4">
        <v>60</v>
      </c>
      <c r="I29" s="20">
        <f aca="true" t="shared" si="9" ref="I29:I34">K29-(J29*7)</f>
        <v>41002</v>
      </c>
      <c r="J29" s="19">
        <v>4</v>
      </c>
      <c r="K29" s="20">
        <v>41030</v>
      </c>
      <c r="L29" s="20">
        <v>41044</v>
      </c>
      <c r="M29" s="10">
        <f aca="true" t="shared" si="10" ref="M29:M34">I29+H29</f>
        <v>41062</v>
      </c>
      <c r="N29" s="66">
        <v>41197</v>
      </c>
      <c r="O29" s="11">
        <f aca="true" t="shared" si="11" ref="O29:O43">(N29-M29)/7</f>
        <v>19.285714285714285</v>
      </c>
      <c r="P29" s="21">
        <v>16</v>
      </c>
      <c r="Q29" s="4">
        <v>0.5</v>
      </c>
      <c r="R29" s="4" t="s">
        <v>38</v>
      </c>
      <c r="S29" s="15">
        <f>(G29/Q29)*B29</f>
        <v>50</v>
      </c>
      <c r="T29" s="21">
        <v>2.25</v>
      </c>
      <c r="U29" s="26" t="s">
        <v>91</v>
      </c>
      <c r="V29" s="21" t="s">
        <v>96</v>
      </c>
      <c r="W29" s="15">
        <f t="shared" si="1"/>
        <v>22.22222222222222</v>
      </c>
      <c r="X29" s="22">
        <v>2</v>
      </c>
      <c r="Y29" s="22">
        <f t="shared" si="3"/>
        <v>11.11111111111111</v>
      </c>
      <c r="Z29" s="45">
        <v>3</v>
      </c>
      <c r="AA29" s="44">
        <f>S29*Z29</f>
        <v>150</v>
      </c>
    </row>
    <row r="30" spans="1:27" ht="30" customHeight="1">
      <c r="A30" s="4" t="s">
        <v>70</v>
      </c>
      <c r="B30" s="4">
        <v>4</v>
      </c>
      <c r="C30" s="4" t="s">
        <v>10</v>
      </c>
      <c r="D30" s="8">
        <f>$C$3*B30</f>
        <v>80</v>
      </c>
      <c r="E30" s="9">
        <v>0.25</v>
      </c>
      <c r="F30" s="8">
        <f t="shared" si="5"/>
        <v>20</v>
      </c>
      <c r="G30" s="8">
        <f t="shared" si="6"/>
        <v>100</v>
      </c>
      <c r="H30" s="4">
        <v>55</v>
      </c>
      <c r="I30" s="20">
        <f t="shared" si="9"/>
        <v>41002</v>
      </c>
      <c r="J30" s="19">
        <v>4</v>
      </c>
      <c r="K30" s="20">
        <v>41030</v>
      </c>
      <c r="L30" s="20">
        <v>41030</v>
      </c>
      <c r="M30" s="10">
        <f t="shared" si="10"/>
        <v>41057</v>
      </c>
      <c r="N30" s="66">
        <v>41197</v>
      </c>
      <c r="O30" s="11">
        <f t="shared" si="11"/>
        <v>20</v>
      </c>
      <c r="P30" s="21">
        <v>10</v>
      </c>
      <c r="Q30" s="4">
        <v>1</v>
      </c>
      <c r="R30" s="4" t="s">
        <v>52</v>
      </c>
      <c r="S30" s="15">
        <f>G30*P30</f>
        <v>1000</v>
      </c>
      <c r="T30" s="21">
        <v>2.25</v>
      </c>
      <c r="U30" s="26" t="s">
        <v>91</v>
      </c>
      <c r="V30" s="21" t="s">
        <v>96</v>
      </c>
      <c r="W30" s="15">
        <f t="shared" si="1"/>
        <v>444.44444444444446</v>
      </c>
      <c r="X30" s="22">
        <v>3</v>
      </c>
      <c r="Y30" s="22">
        <f t="shared" si="3"/>
        <v>148.14814814814815</v>
      </c>
      <c r="Z30" s="45">
        <v>3</v>
      </c>
      <c r="AA30" s="44">
        <f aca="true" t="shared" si="12" ref="AA30:AA43">S30*Z30</f>
        <v>3000</v>
      </c>
    </row>
    <row r="31" spans="1:27" ht="30" customHeight="1">
      <c r="A31" s="4" t="s">
        <v>78</v>
      </c>
      <c r="B31" s="4">
        <v>3</v>
      </c>
      <c r="C31" s="4" t="s">
        <v>71</v>
      </c>
      <c r="D31" s="8">
        <f>$C$3*B31</f>
        <v>60</v>
      </c>
      <c r="E31" s="9">
        <v>0.25</v>
      </c>
      <c r="F31" s="8">
        <f t="shared" si="5"/>
        <v>15</v>
      </c>
      <c r="G31" s="8">
        <f t="shared" si="6"/>
        <v>75</v>
      </c>
      <c r="H31" s="4">
        <v>120</v>
      </c>
      <c r="I31" s="20">
        <f t="shared" si="9"/>
        <v>40981</v>
      </c>
      <c r="J31" s="19">
        <v>9</v>
      </c>
      <c r="K31" s="20">
        <v>41044</v>
      </c>
      <c r="L31" s="20">
        <v>41044</v>
      </c>
      <c r="M31" s="10">
        <f t="shared" si="10"/>
        <v>41101</v>
      </c>
      <c r="N31" s="66">
        <v>41182</v>
      </c>
      <c r="O31" s="11">
        <f t="shared" si="11"/>
        <v>11.571428571428571</v>
      </c>
      <c r="P31" s="21">
        <v>10</v>
      </c>
      <c r="Q31" s="4">
        <v>1</v>
      </c>
      <c r="R31" s="4" t="s">
        <v>120</v>
      </c>
      <c r="S31" s="15">
        <f>G31*P31</f>
        <v>750</v>
      </c>
      <c r="T31" s="21">
        <v>9</v>
      </c>
      <c r="U31" s="26" t="s">
        <v>95</v>
      </c>
      <c r="V31" s="21" t="s">
        <v>96</v>
      </c>
      <c r="W31" s="15">
        <f t="shared" si="1"/>
        <v>83.33333333333333</v>
      </c>
      <c r="X31" s="22">
        <v>2</v>
      </c>
      <c r="Y31" s="22">
        <f t="shared" si="3"/>
        <v>41.666666666666664</v>
      </c>
      <c r="Z31" s="45">
        <v>3</v>
      </c>
      <c r="AA31" s="44">
        <f t="shared" si="12"/>
        <v>2250</v>
      </c>
    </row>
    <row r="32" spans="1:27" ht="30" customHeight="1">
      <c r="A32" s="4" t="s">
        <v>24</v>
      </c>
      <c r="B32" s="4">
        <v>3</v>
      </c>
      <c r="C32" s="4" t="s">
        <v>12</v>
      </c>
      <c r="D32" s="8">
        <f t="shared" si="4"/>
        <v>60</v>
      </c>
      <c r="E32" s="9">
        <v>0.25</v>
      </c>
      <c r="F32" s="8">
        <f t="shared" si="5"/>
        <v>15</v>
      </c>
      <c r="G32" s="8">
        <f t="shared" si="6"/>
        <v>75</v>
      </c>
      <c r="H32" s="4">
        <v>42</v>
      </c>
      <c r="I32" s="20">
        <f t="shared" si="9"/>
        <v>41008</v>
      </c>
      <c r="J32" s="19">
        <v>4</v>
      </c>
      <c r="K32" s="20">
        <v>41036</v>
      </c>
      <c r="L32" s="20">
        <v>41014</v>
      </c>
      <c r="M32" s="10">
        <f t="shared" si="10"/>
        <v>41050</v>
      </c>
      <c r="N32" s="66">
        <v>41214</v>
      </c>
      <c r="O32" s="11">
        <f t="shared" si="11"/>
        <v>23.428571428571427</v>
      </c>
      <c r="P32" s="21">
        <v>20</v>
      </c>
      <c r="Q32" s="4">
        <v>1</v>
      </c>
      <c r="R32" s="4" t="s">
        <v>14</v>
      </c>
      <c r="S32" s="15">
        <f>G32*P32</f>
        <v>1500</v>
      </c>
      <c r="T32" s="21">
        <v>4</v>
      </c>
      <c r="U32" s="26" t="s">
        <v>88</v>
      </c>
      <c r="V32" s="21" t="s">
        <v>96</v>
      </c>
      <c r="W32" s="15">
        <f t="shared" si="1"/>
        <v>375</v>
      </c>
      <c r="X32" s="22">
        <v>6</v>
      </c>
      <c r="Y32" s="22">
        <f t="shared" si="3"/>
        <v>62.5</v>
      </c>
      <c r="Z32" s="45">
        <v>3</v>
      </c>
      <c r="AA32" s="44">
        <f t="shared" si="12"/>
        <v>4500</v>
      </c>
    </row>
    <row r="33" spans="1:27" ht="30" customHeight="1">
      <c r="A33" s="4" t="s">
        <v>72</v>
      </c>
      <c r="B33" s="4">
        <v>4</v>
      </c>
      <c r="C33" s="4" t="s">
        <v>16</v>
      </c>
      <c r="D33" s="8">
        <f t="shared" si="4"/>
        <v>80</v>
      </c>
      <c r="E33" s="9">
        <v>0.25</v>
      </c>
      <c r="F33" s="8">
        <f t="shared" si="5"/>
        <v>20</v>
      </c>
      <c r="G33" s="8">
        <f t="shared" si="6"/>
        <v>100</v>
      </c>
      <c r="H33" s="4">
        <v>110</v>
      </c>
      <c r="I33" s="20">
        <f t="shared" si="9"/>
        <v>40974</v>
      </c>
      <c r="J33" s="19">
        <v>10</v>
      </c>
      <c r="K33" s="20">
        <v>41044</v>
      </c>
      <c r="L33" s="20">
        <v>41014</v>
      </c>
      <c r="M33" s="10">
        <f t="shared" si="10"/>
        <v>41084</v>
      </c>
      <c r="N33" s="66">
        <v>41214</v>
      </c>
      <c r="O33" s="11">
        <f t="shared" si="11"/>
        <v>18.571428571428573</v>
      </c>
      <c r="P33" s="21">
        <v>10</v>
      </c>
      <c r="Q33" s="4">
        <v>1</v>
      </c>
      <c r="R33" s="4" t="s">
        <v>52</v>
      </c>
      <c r="S33" s="15">
        <f>G33*P33</f>
        <v>1000</v>
      </c>
      <c r="T33" s="21">
        <v>12</v>
      </c>
      <c r="U33" s="26" t="s">
        <v>94</v>
      </c>
      <c r="V33" s="21" t="s">
        <v>96</v>
      </c>
      <c r="W33" s="15">
        <f t="shared" si="1"/>
        <v>83.33333333333333</v>
      </c>
      <c r="X33" s="22">
        <v>2</v>
      </c>
      <c r="Y33" s="22">
        <f t="shared" si="3"/>
        <v>41.666666666666664</v>
      </c>
      <c r="Z33" s="45">
        <v>3</v>
      </c>
      <c r="AA33" s="44">
        <f t="shared" si="12"/>
        <v>3000</v>
      </c>
    </row>
    <row r="34" spans="1:27" ht="30" customHeight="1">
      <c r="A34" s="4" t="s">
        <v>25</v>
      </c>
      <c r="B34" s="4">
        <v>1</v>
      </c>
      <c r="C34" s="4" t="s">
        <v>20</v>
      </c>
      <c r="D34" s="8">
        <f>$C$3*B34</f>
        <v>20</v>
      </c>
      <c r="E34" s="9">
        <v>0.25</v>
      </c>
      <c r="F34" s="8">
        <f t="shared" si="5"/>
        <v>5</v>
      </c>
      <c r="G34" s="8">
        <f t="shared" si="6"/>
        <v>25</v>
      </c>
      <c r="H34" s="4">
        <v>56</v>
      </c>
      <c r="I34" s="20">
        <f t="shared" si="9"/>
        <v>41044</v>
      </c>
      <c r="J34" s="19">
        <v>4</v>
      </c>
      <c r="K34" s="20">
        <v>41072</v>
      </c>
      <c r="L34" s="20">
        <v>41044</v>
      </c>
      <c r="M34" s="10">
        <f t="shared" si="10"/>
        <v>41100</v>
      </c>
      <c r="N34" s="66">
        <v>41167</v>
      </c>
      <c r="O34" s="11">
        <f t="shared" si="11"/>
        <v>9.571428571428571</v>
      </c>
      <c r="P34" s="21">
        <v>8</v>
      </c>
      <c r="Q34" s="4">
        <v>0.5</v>
      </c>
      <c r="R34" s="4" t="s">
        <v>121</v>
      </c>
      <c r="S34" s="15">
        <f>(G34/Q34)*B34</f>
        <v>50</v>
      </c>
      <c r="T34" s="21">
        <v>4</v>
      </c>
      <c r="U34" s="26" t="s">
        <v>88</v>
      </c>
      <c r="V34" s="21" t="s">
        <v>96</v>
      </c>
      <c r="W34" s="15">
        <f t="shared" si="1"/>
        <v>12.5</v>
      </c>
      <c r="X34" s="22">
        <v>8</v>
      </c>
      <c r="Y34" s="22">
        <f t="shared" si="3"/>
        <v>1.5625</v>
      </c>
      <c r="Z34" s="45">
        <v>3</v>
      </c>
      <c r="AA34" s="44">
        <f t="shared" si="12"/>
        <v>150</v>
      </c>
    </row>
    <row r="35" spans="1:27" ht="30" customHeight="1">
      <c r="A35" s="4" t="s">
        <v>73</v>
      </c>
      <c r="B35" s="4">
        <v>1</v>
      </c>
      <c r="C35" s="4" t="s">
        <v>80</v>
      </c>
      <c r="D35" s="8">
        <f t="shared" si="4"/>
        <v>20</v>
      </c>
      <c r="E35" s="9">
        <v>0.25</v>
      </c>
      <c r="F35" s="8">
        <f t="shared" si="5"/>
        <v>5</v>
      </c>
      <c r="G35" s="8">
        <f t="shared" si="6"/>
        <v>25</v>
      </c>
      <c r="H35" s="4">
        <v>65</v>
      </c>
      <c r="I35" s="20" t="s">
        <v>96</v>
      </c>
      <c r="J35" s="19" t="s">
        <v>96</v>
      </c>
      <c r="K35" s="20" t="s">
        <v>96</v>
      </c>
      <c r="L35" s="20">
        <v>41014</v>
      </c>
      <c r="M35" s="10">
        <f>H35+L35</f>
        <v>41079</v>
      </c>
      <c r="N35" s="66">
        <v>41214</v>
      </c>
      <c r="O35" s="11">
        <f t="shared" si="11"/>
        <v>19.285714285714285</v>
      </c>
      <c r="P35" s="21">
        <v>8</v>
      </c>
      <c r="Q35" s="4">
        <v>0.5</v>
      </c>
      <c r="R35" s="4" t="s">
        <v>122</v>
      </c>
      <c r="S35" s="15">
        <f>(G35*P35)/Q35</f>
        <v>400</v>
      </c>
      <c r="T35" s="21">
        <v>4</v>
      </c>
      <c r="U35" s="26" t="s">
        <v>88</v>
      </c>
      <c r="V35" s="21" t="s">
        <v>96</v>
      </c>
      <c r="W35" s="15">
        <f t="shared" si="1"/>
        <v>100</v>
      </c>
      <c r="X35" s="22">
        <v>2</v>
      </c>
      <c r="Y35" s="22">
        <f t="shared" si="3"/>
        <v>50</v>
      </c>
      <c r="Z35" s="45">
        <v>3</v>
      </c>
      <c r="AA35" s="44">
        <f t="shared" si="12"/>
        <v>1200</v>
      </c>
    </row>
    <row r="36" spans="1:27" ht="30" customHeight="1">
      <c r="A36" s="4" t="s">
        <v>127</v>
      </c>
      <c r="B36" s="4">
        <v>4</v>
      </c>
      <c r="C36" s="4" t="s">
        <v>16</v>
      </c>
      <c r="D36" s="8">
        <f>$C$3*B36</f>
        <v>80</v>
      </c>
      <c r="E36" s="9">
        <v>0.25</v>
      </c>
      <c r="F36" s="8">
        <f>D36*E36</f>
        <v>20</v>
      </c>
      <c r="G36" s="8">
        <f>D36+F36</f>
        <v>100</v>
      </c>
      <c r="H36" s="4">
        <v>90</v>
      </c>
      <c r="I36" s="20">
        <f>K36-(J36*7)</f>
        <v>41004</v>
      </c>
      <c r="J36" s="19">
        <v>9</v>
      </c>
      <c r="K36" s="20">
        <v>41067</v>
      </c>
      <c r="L36" s="20">
        <v>41067</v>
      </c>
      <c r="M36" s="10">
        <f>H36+I36</f>
        <v>41094</v>
      </c>
      <c r="N36" s="66">
        <v>41177</v>
      </c>
      <c r="O36" s="11">
        <f t="shared" si="11"/>
        <v>11.857142857142858</v>
      </c>
      <c r="P36" s="21">
        <v>12</v>
      </c>
      <c r="Q36" s="4">
        <v>20</v>
      </c>
      <c r="R36" s="4" t="s">
        <v>101</v>
      </c>
      <c r="S36" s="15">
        <f>(G36*P36)/Q36</f>
        <v>60</v>
      </c>
      <c r="T36" s="21" t="s">
        <v>96</v>
      </c>
      <c r="U36" s="26" t="s">
        <v>97</v>
      </c>
      <c r="V36" s="21">
        <v>2</v>
      </c>
      <c r="W36" s="15">
        <f>S36*V36</f>
        <v>120</v>
      </c>
      <c r="X36" s="22">
        <v>1</v>
      </c>
      <c r="Y36" s="22">
        <f>W36/X36</f>
        <v>120</v>
      </c>
      <c r="Z36" s="45">
        <v>3</v>
      </c>
      <c r="AA36" s="44">
        <f t="shared" si="12"/>
        <v>180</v>
      </c>
    </row>
    <row r="37" spans="1:27" ht="30" customHeight="1">
      <c r="A37" s="4" t="s">
        <v>126</v>
      </c>
      <c r="B37" s="4">
        <v>4</v>
      </c>
      <c r="C37" s="4" t="s">
        <v>16</v>
      </c>
      <c r="D37" s="8">
        <f t="shared" si="4"/>
        <v>80</v>
      </c>
      <c r="E37" s="9">
        <v>0.25</v>
      </c>
      <c r="F37" s="8">
        <f t="shared" si="5"/>
        <v>20</v>
      </c>
      <c r="G37" s="8">
        <f t="shared" si="6"/>
        <v>100</v>
      </c>
      <c r="H37" s="4">
        <v>90</v>
      </c>
      <c r="I37" s="20">
        <f>K37-(J37*7)</f>
        <v>41004</v>
      </c>
      <c r="J37" s="19">
        <v>9</v>
      </c>
      <c r="K37" s="20">
        <v>41067</v>
      </c>
      <c r="L37" s="20">
        <v>41067</v>
      </c>
      <c r="M37" s="10">
        <f>H37+I37</f>
        <v>41094</v>
      </c>
      <c r="N37" s="66">
        <v>41177</v>
      </c>
      <c r="O37" s="11">
        <f t="shared" si="11"/>
        <v>11.857142857142858</v>
      </c>
      <c r="P37" s="21">
        <v>12</v>
      </c>
      <c r="Q37" s="4">
        <v>6</v>
      </c>
      <c r="R37" s="4" t="s">
        <v>101</v>
      </c>
      <c r="S37" s="15">
        <f>(G37*P37)/Q37</f>
        <v>200</v>
      </c>
      <c r="T37" s="21" t="s">
        <v>96</v>
      </c>
      <c r="U37" s="26" t="s">
        <v>97</v>
      </c>
      <c r="V37" s="21">
        <v>2</v>
      </c>
      <c r="W37" s="15">
        <f>S37*V37</f>
        <v>400</v>
      </c>
      <c r="X37" s="22">
        <v>1</v>
      </c>
      <c r="Y37" s="22">
        <f t="shared" si="3"/>
        <v>400</v>
      </c>
      <c r="Z37" s="45">
        <v>3</v>
      </c>
      <c r="AA37" s="44">
        <f t="shared" si="12"/>
        <v>600</v>
      </c>
    </row>
    <row r="38" spans="1:27" ht="30" customHeight="1">
      <c r="A38" s="4" t="s">
        <v>26</v>
      </c>
      <c r="B38" s="4">
        <v>3</v>
      </c>
      <c r="C38" s="4" t="s">
        <v>27</v>
      </c>
      <c r="D38" s="8">
        <f t="shared" si="4"/>
        <v>60</v>
      </c>
      <c r="E38" s="9">
        <v>0.25</v>
      </c>
      <c r="F38" s="8">
        <f t="shared" si="5"/>
        <v>15</v>
      </c>
      <c r="G38" s="8">
        <f t="shared" si="6"/>
        <v>75</v>
      </c>
      <c r="H38" s="4">
        <v>84</v>
      </c>
      <c r="I38" s="20" t="s">
        <v>96</v>
      </c>
      <c r="J38" s="19" t="s">
        <v>96</v>
      </c>
      <c r="K38" s="20" t="s">
        <v>96</v>
      </c>
      <c r="L38" s="20">
        <v>41030</v>
      </c>
      <c r="M38" s="10">
        <f>H38+L38</f>
        <v>41114</v>
      </c>
      <c r="N38" s="66">
        <v>41183</v>
      </c>
      <c r="O38" s="11">
        <f t="shared" si="11"/>
        <v>9.857142857142858</v>
      </c>
      <c r="P38" s="21">
        <v>8</v>
      </c>
      <c r="Q38" s="4">
        <v>1</v>
      </c>
      <c r="R38" s="4" t="s">
        <v>122</v>
      </c>
      <c r="S38" s="15">
        <f>G38*P38</f>
        <v>600</v>
      </c>
      <c r="T38" s="21">
        <v>1</v>
      </c>
      <c r="U38" s="26" t="s">
        <v>90</v>
      </c>
      <c r="V38" s="21" t="s">
        <v>96</v>
      </c>
      <c r="W38" s="15">
        <f>S38/T38</f>
        <v>600</v>
      </c>
      <c r="X38" s="22">
        <v>3</v>
      </c>
      <c r="Y38" s="22">
        <f t="shared" si="3"/>
        <v>200</v>
      </c>
      <c r="Z38" s="45">
        <v>3</v>
      </c>
      <c r="AA38" s="44">
        <f t="shared" si="12"/>
        <v>1800</v>
      </c>
    </row>
    <row r="39" spans="1:27" ht="30" customHeight="1">
      <c r="A39" s="4" t="s">
        <v>124</v>
      </c>
      <c r="B39" s="4">
        <v>6</v>
      </c>
      <c r="C39" s="4" t="s">
        <v>16</v>
      </c>
      <c r="D39" s="8">
        <f>$C$3*B39</f>
        <v>120</v>
      </c>
      <c r="E39" s="9">
        <v>0.25</v>
      </c>
      <c r="F39" s="8">
        <f>D39*E39</f>
        <v>30</v>
      </c>
      <c r="G39" s="8">
        <f>D39+F39</f>
        <v>150</v>
      </c>
      <c r="H39" s="4">
        <v>130</v>
      </c>
      <c r="I39" s="20">
        <f>K39-(J39*7)</f>
        <v>41039</v>
      </c>
      <c r="J39" s="19">
        <v>4</v>
      </c>
      <c r="K39" s="20">
        <v>41067</v>
      </c>
      <c r="L39" s="20">
        <v>41067</v>
      </c>
      <c r="M39" s="10">
        <f>H39+I39</f>
        <v>41169</v>
      </c>
      <c r="N39" s="66">
        <v>41214</v>
      </c>
      <c r="O39" s="11">
        <f t="shared" si="11"/>
        <v>6.428571428571429</v>
      </c>
      <c r="P39" s="21">
        <v>1</v>
      </c>
      <c r="Q39" s="4">
        <v>1</v>
      </c>
      <c r="R39" s="4" t="s">
        <v>101</v>
      </c>
      <c r="S39" s="15">
        <f>G39*P39</f>
        <v>150</v>
      </c>
      <c r="T39" s="21" t="s">
        <v>96</v>
      </c>
      <c r="U39" s="26" t="s">
        <v>92</v>
      </c>
      <c r="V39" s="21">
        <v>4</v>
      </c>
      <c r="W39" s="15">
        <f>S39*V39</f>
        <v>600</v>
      </c>
      <c r="X39" s="22">
        <v>1</v>
      </c>
      <c r="Y39" s="22">
        <f>W39/X39</f>
        <v>600</v>
      </c>
      <c r="Z39" s="45">
        <v>3</v>
      </c>
      <c r="AA39" s="44">
        <f t="shared" si="12"/>
        <v>450</v>
      </c>
    </row>
    <row r="40" spans="1:27" ht="30" customHeight="1">
      <c r="A40" s="4" t="s">
        <v>125</v>
      </c>
      <c r="B40" s="4">
        <v>1</v>
      </c>
      <c r="C40" s="4" t="s">
        <v>16</v>
      </c>
      <c r="D40" s="8">
        <f t="shared" si="4"/>
        <v>20</v>
      </c>
      <c r="E40" s="9">
        <v>0.25</v>
      </c>
      <c r="F40" s="8">
        <f>D40*E40</f>
        <v>5</v>
      </c>
      <c r="G40" s="8">
        <f t="shared" si="6"/>
        <v>25</v>
      </c>
      <c r="H40" s="4">
        <v>140</v>
      </c>
      <c r="I40" s="20">
        <f>K40-(J40*7)</f>
        <v>41039</v>
      </c>
      <c r="J40" s="19">
        <v>4</v>
      </c>
      <c r="K40" s="20">
        <v>41067</v>
      </c>
      <c r="L40" s="20">
        <v>41067</v>
      </c>
      <c r="M40" s="10">
        <f>H40+I40</f>
        <v>41179</v>
      </c>
      <c r="N40" s="66">
        <v>41214</v>
      </c>
      <c r="O40" s="11">
        <f t="shared" si="11"/>
        <v>5</v>
      </c>
      <c r="P40" s="21">
        <v>4</v>
      </c>
      <c r="Q40" s="4">
        <v>2</v>
      </c>
      <c r="R40" s="4" t="s">
        <v>101</v>
      </c>
      <c r="S40" s="15">
        <f>(G40*P40)/Q40</f>
        <v>50</v>
      </c>
      <c r="T40" s="21" t="s">
        <v>96</v>
      </c>
      <c r="U40" s="26" t="s">
        <v>92</v>
      </c>
      <c r="V40" s="21">
        <v>4</v>
      </c>
      <c r="W40" s="15">
        <f>S40*V40</f>
        <v>200</v>
      </c>
      <c r="X40" s="22">
        <v>1</v>
      </c>
      <c r="Y40" s="22">
        <f t="shared" si="3"/>
        <v>200</v>
      </c>
      <c r="Z40" s="45">
        <v>3</v>
      </c>
      <c r="AA40" s="44">
        <f t="shared" si="12"/>
        <v>150</v>
      </c>
    </row>
    <row r="41" spans="1:27" ht="30" customHeight="1">
      <c r="A41" s="4" t="s">
        <v>28</v>
      </c>
      <c r="B41" s="4">
        <v>10</v>
      </c>
      <c r="C41" s="4" t="s">
        <v>10</v>
      </c>
      <c r="D41" s="8">
        <f t="shared" si="4"/>
        <v>200</v>
      </c>
      <c r="E41" s="9">
        <v>0.25</v>
      </c>
      <c r="F41" s="8">
        <f t="shared" si="5"/>
        <v>50</v>
      </c>
      <c r="G41" s="8">
        <f t="shared" si="6"/>
        <v>250</v>
      </c>
      <c r="H41" s="4">
        <v>30</v>
      </c>
      <c r="I41" s="20" t="s">
        <v>96</v>
      </c>
      <c r="J41" s="19" t="s">
        <v>96</v>
      </c>
      <c r="K41" s="20" t="s">
        <v>96</v>
      </c>
      <c r="L41" s="20">
        <v>41014</v>
      </c>
      <c r="M41" s="10">
        <f>H41+L41</f>
        <v>41044</v>
      </c>
      <c r="N41" s="66">
        <v>41214</v>
      </c>
      <c r="O41" s="11">
        <f t="shared" si="11"/>
        <v>24.285714285714285</v>
      </c>
      <c r="P41" s="21">
        <v>18</v>
      </c>
      <c r="Q41" s="4">
        <v>1</v>
      </c>
      <c r="R41" s="4" t="s">
        <v>52</v>
      </c>
      <c r="S41" s="15">
        <f>G41*P41</f>
        <v>4500</v>
      </c>
      <c r="T41" s="21">
        <v>8</v>
      </c>
      <c r="U41" s="26" t="s">
        <v>93</v>
      </c>
      <c r="V41" s="21" t="s">
        <v>96</v>
      </c>
      <c r="W41" s="15">
        <f t="shared" si="1"/>
        <v>562.5</v>
      </c>
      <c r="X41" s="22">
        <v>4</v>
      </c>
      <c r="Y41" s="22">
        <f t="shared" si="3"/>
        <v>140.625</v>
      </c>
      <c r="Z41" s="45">
        <v>3</v>
      </c>
      <c r="AA41" s="44">
        <f t="shared" si="12"/>
        <v>13500</v>
      </c>
    </row>
    <row r="42" spans="1:27" ht="30" customHeight="1">
      <c r="A42" s="4" t="s">
        <v>74</v>
      </c>
      <c r="B42" s="4">
        <v>2</v>
      </c>
      <c r="C42" s="4" t="s">
        <v>123</v>
      </c>
      <c r="D42" s="8">
        <f t="shared" si="4"/>
        <v>40</v>
      </c>
      <c r="E42" s="9">
        <v>0.25</v>
      </c>
      <c r="F42" s="8">
        <f t="shared" si="5"/>
        <v>10</v>
      </c>
      <c r="G42" s="8">
        <f t="shared" si="6"/>
        <v>50</v>
      </c>
      <c r="H42" s="4">
        <v>50</v>
      </c>
      <c r="I42" s="20">
        <f>K42-(J42*7)</f>
        <v>41004</v>
      </c>
      <c r="J42" s="19">
        <v>5</v>
      </c>
      <c r="K42" s="20">
        <v>41039</v>
      </c>
      <c r="L42" s="20">
        <v>41044</v>
      </c>
      <c r="M42" s="10">
        <f>H42+I42</f>
        <v>41054</v>
      </c>
      <c r="N42" s="66">
        <v>41214</v>
      </c>
      <c r="O42" s="11">
        <f t="shared" si="11"/>
        <v>22.857142857142858</v>
      </c>
      <c r="P42" s="21">
        <v>20</v>
      </c>
      <c r="Q42" s="4">
        <v>1</v>
      </c>
      <c r="R42" s="4" t="s">
        <v>52</v>
      </c>
      <c r="S42" s="15">
        <f>G42*P42</f>
        <v>1000</v>
      </c>
      <c r="T42" s="21">
        <v>4</v>
      </c>
      <c r="U42" s="26" t="s">
        <v>88</v>
      </c>
      <c r="V42" s="21" t="s">
        <v>96</v>
      </c>
      <c r="W42" s="15">
        <f t="shared" si="1"/>
        <v>250</v>
      </c>
      <c r="X42" s="22">
        <v>6</v>
      </c>
      <c r="Y42" s="22">
        <f t="shared" si="3"/>
        <v>41.666666666666664</v>
      </c>
      <c r="Z42" s="45">
        <v>3</v>
      </c>
      <c r="AA42" s="44">
        <f t="shared" si="12"/>
        <v>3000</v>
      </c>
    </row>
    <row r="43" spans="1:27" s="53" customFormat="1" ht="33.75" customHeight="1">
      <c r="A43" s="4" t="s">
        <v>29</v>
      </c>
      <c r="B43" s="4">
        <v>4</v>
      </c>
      <c r="C43" s="4" t="s">
        <v>16</v>
      </c>
      <c r="D43" s="8">
        <f t="shared" si="4"/>
        <v>80</v>
      </c>
      <c r="E43" s="9">
        <v>0.25</v>
      </c>
      <c r="F43" s="8">
        <f t="shared" si="5"/>
        <v>20</v>
      </c>
      <c r="G43" s="8">
        <f t="shared" si="6"/>
        <v>100</v>
      </c>
      <c r="H43" s="4">
        <v>49</v>
      </c>
      <c r="I43" s="20">
        <f>K43-(J43*7)</f>
        <v>41031</v>
      </c>
      <c r="J43" s="19">
        <v>4</v>
      </c>
      <c r="K43" s="20">
        <v>41059</v>
      </c>
      <c r="L43" s="20">
        <v>41419</v>
      </c>
      <c r="M43" s="10">
        <f>H43+I43</f>
        <v>41080</v>
      </c>
      <c r="N43" s="66">
        <v>41183</v>
      </c>
      <c r="O43" s="11">
        <f t="shared" si="11"/>
        <v>14.714285714285714</v>
      </c>
      <c r="P43" s="21">
        <v>15</v>
      </c>
      <c r="Q43" s="4">
        <v>15</v>
      </c>
      <c r="R43" s="4" t="s">
        <v>16</v>
      </c>
      <c r="S43" s="15">
        <f>(G43*P43)/Q43</f>
        <v>100</v>
      </c>
      <c r="T43" s="21" t="s">
        <v>96</v>
      </c>
      <c r="U43" s="26" t="s">
        <v>98</v>
      </c>
      <c r="V43" s="21">
        <v>2</v>
      </c>
      <c r="W43" s="15">
        <f>S43*V43</f>
        <v>200</v>
      </c>
      <c r="X43" s="22">
        <v>3</v>
      </c>
      <c r="Y43" s="22">
        <f t="shared" si="3"/>
        <v>66.66666666666667</v>
      </c>
      <c r="Z43" s="45">
        <v>3</v>
      </c>
      <c r="AA43" s="44">
        <f t="shared" si="12"/>
        <v>300</v>
      </c>
    </row>
    <row r="44" spans="1:28" s="35" customFormat="1" ht="21" customHeight="1">
      <c r="A44" s="27"/>
      <c r="B44" s="27"/>
      <c r="C44" s="27"/>
      <c r="D44" s="27" t="s">
        <v>36</v>
      </c>
      <c r="E44" s="28"/>
      <c r="F44" s="27"/>
      <c r="G44" s="27"/>
      <c r="H44" s="27" t="s">
        <v>0</v>
      </c>
      <c r="I44" s="36" t="s">
        <v>59</v>
      </c>
      <c r="J44" s="30"/>
      <c r="K44" s="29"/>
      <c r="L44" s="29"/>
      <c r="M44" s="29"/>
      <c r="N44" s="67"/>
      <c r="O44" s="31"/>
      <c r="P44" s="27"/>
      <c r="Q44" s="27" t="s">
        <v>100</v>
      </c>
      <c r="R44" s="27"/>
      <c r="S44" s="32" t="s">
        <v>0</v>
      </c>
      <c r="T44" s="27"/>
      <c r="U44" s="32"/>
      <c r="V44" s="27"/>
      <c r="W44" s="32"/>
      <c r="X44" s="32"/>
      <c r="Y44" s="32"/>
      <c r="Z44" s="42"/>
      <c r="AA44" s="42" t="s">
        <v>113</v>
      </c>
      <c r="AB44" s="40"/>
    </row>
    <row r="45" spans="1:28" ht="20.25" customHeight="1">
      <c r="A45" s="24"/>
      <c r="B45" s="24"/>
      <c r="C45" s="24"/>
      <c r="D45" s="24" t="s">
        <v>1</v>
      </c>
      <c r="E45" s="24" t="s">
        <v>63</v>
      </c>
      <c r="F45" s="24" t="s">
        <v>46</v>
      </c>
      <c r="G45" s="24" t="s">
        <v>47</v>
      </c>
      <c r="H45" s="24" t="s">
        <v>40</v>
      </c>
      <c r="I45" s="27" t="s">
        <v>114</v>
      </c>
      <c r="J45" s="24" t="s">
        <v>108</v>
      </c>
      <c r="K45" s="24" t="s">
        <v>37</v>
      </c>
      <c r="L45" s="24" t="s">
        <v>112</v>
      </c>
      <c r="M45" s="24" t="s">
        <v>1</v>
      </c>
      <c r="N45" s="65" t="s">
        <v>1</v>
      </c>
      <c r="O45" s="24" t="s">
        <v>41</v>
      </c>
      <c r="P45" s="24" t="s">
        <v>76</v>
      </c>
      <c r="Q45" s="24" t="s">
        <v>3</v>
      </c>
      <c r="R45" s="24"/>
      <c r="S45" s="24" t="s">
        <v>49</v>
      </c>
      <c r="T45" s="24" t="s">
        <v>0</v>
      </c>
      <c r="U45" s="25" t="s">
        <v>104</v>
      </c>
      <c r="V45" s="24" t="s">
        <v>117</v>
      </c>
      <c r="W45" s="24" t="s">
        <v>118</v>
      </c>
      <c r="X45" s="24" t="s">
        <v>39</v>
      </c>
      <c r="Y45" s="24" t="s">
        <v>83</v>
      </c>
      <c r="Z45" s="43" t="s">
        <v>113</v>
      </c>
      <c r="AA45" s="43" t="s">
        <v>47</v>
      </c>
      <c r="AB45" s="39"/>
    </row>
    <row r="46" spans="1:28" ht="23.25" customHeight="1">
      <c r="A46" s="24" t="s">
        <v>0</v>
      </c>
      <c r="B46" s="24" t="s">
        <v>64</v>
      </c>
      <c r="C46" s="24" t="s">
        <v>1</v>
      </c>
      <c r="D46" s="24" t="s">
        <v>44</v>
      </c>
      <c r="E46" s="24" t="s">
        <v>45</v>
      </c>
      <c r="F46" s="24" t="s">
        <v>0</v>
      </c>
      <c r="G46" s="24" t="s">
        <v>48</v>
      </c>
      <c r="H46" s="24" t="s">
        <v>51</v>
      </c>
      <c r="I46" s="27" t="s">
        <v>131</v>
      </c>
      <c r="J46" s="24" t="s">
        <v>109</v>
      </c>
      <c r="K46" s="24" t="s">
        <v>107</v>
      </c>
      <c r="L46" s="24" t="s">
        <v>81</v>
      </c>
      <c r="M46" s="24" t="s">
        <v>55</v>
      </c>
      <c r="N46" s="65" t="s">
        <v>56</v>
      </c>
      <c r="O46" s="24" t="s">
        <v>42</v>
      </c>
      <c r="P46" s="24" t="s">
        <v>69</v>
      </c>
      <c r="Q46" s="24" t="s">
        <v>101</v>
      </c>
      <c r="R46" s="24" t="s">
        <v>1</v>
      </c>
      <c r="S46" s="24" t="s">
        <v>50</v>
      </c>
      <c r="T46" s="24" t="s">
        <v>77</v>
      </c>
      <c r="U46" s="25" t="s">
        <v>0</v>
      </c>
      <c r="V46" s="24" t="s">
        <v>86</v>
      </c>
      <c r="W46" s="24" t="s">
        <v>47</v>
      </c>
      <c r="X46" s="24" t="s">
        <v>77</v>
      </c>
      <c r="Y46" s="24" t="s">
        <v>77</v>
      </c>
      <c r="Z46" s="43" t="s">
        <v>157</v>
      </c>
      <c r="AA46" s="43" t="s">
        <v>158</v>
      </c>
      <c r="AB46" s="39"/>
    </row>
    <row r="47" spans="1:28" ht="21" customHeight="1">
      <c r="A47" s="24" t="s">
        <v>2</v>
      </c>
      <c r="B47" s="24" t="s">
        <v>3</v>
      </c>
      <c r="C47" s="24" t="s">
        <v>4</v>
      </c>
      <c r="D47" s="24" t="s">
        <v>3</v>
      </c>
      <c r="E47" s="24" t="s">
        <v>5</v>
      </c>
      <c r="F47" s="24" t="s">
        <v>3</v>
      </c>
      <c r="G47" s="24" t="s">
        <v>3</v>
      </c>
      <c r="H47" s="24" t="s">
        <v>35</v>
      </c>
      <c r="I47" s="27" t="s">
        <v>115</v>
      </c>
      <c r="J47" s="24" t="s">
        <v>110</v>
      </c>
      <c r="K47" s="24" t="s">
        <v>81</v>
      </c>
      <c r="L47" s="24" t="s">
        <v>53</v>
      </c>
      <c r="M47" s="24" t="s">
        <v>53</v>
      </c>
      <c r="N47" s="65" t="s">
        <v>53</v>
      </c>
      <c r="O47" s="24" t="s">
        <v>6</v>
      </c>
      <c r="P47" s="24" t="s">
        <v>102</v>
      </c>
      <c r="Q47" s="24" t="s">
        <v>102</v>
      </c>
      <c r="R47" s="24" t="s">
        <v>4</v>
      </c>
      <c r="S47" s="24" t="s">
        <v>3</v>
      </c>
      <c r="T47" s="24" t="s">
        <v>82</v>
      </c>
      <c r="U47" s="25" t="s">
        <v>87</v>
      </c>
      <c r="V47" s="24" t="s">
        <v>58</v>
      </c>
      <c r="W47" s="24" t="s">
        <v>84</v>
      </c>
      <c r="X47" s="24" t="s">
        <v>105</v>
      </c>
      <c r="Y47" s="24" t="s">
        <v>85</v>
      </c>
      <c r="Z47" s="43" t="s">
        <v>52</v>
      </c>
      <c r="AA47" s="43" t="s">
        <v>159</v>
      </c>
      <c r="AB47" s="39"/>
    </row>
    <row r="48" spans="1:27" s="54" customFormat="1" ht="28.5" customHeight="1">
      <c r="A48" s="4" t="s">
        <v>30</v>
      </c>
      <c r="B48" s="4">
        <v>10</v>
      </c>
      <c r="C48" s="4" t="s">
        <v>16</v>
      </c>
      <c r="D48" s="8">
        <f t="shared" si="4"/>
        <v>200</v>
      </c>
      <c r="E48" s="9">
        <v>0.25</v>
      </c>
      <c r="F48" s="8">
        <f t="shared" si="5"/>
        <v>50</v>
      </c>
      <c r="G48" s="8">
        <f t="shared" si="6"/>
        <v>250</v>
      </c>
      <c r="H48" s="4">
        <v>70</v>
      </c>
      <c r="I48" s="20" t="s">
        <v>96</v>
      </c>
      <c r="J48" s="19" t="s">
        <v>96</v>
      </c>
      <c r="K48" s="20" t="s">
        <v>96</v>
      </c>
      <c r="L48" s="20">
        <v>41067</v>
      </c>
      <c r="M48" s="10">
        <f>L48+H48</f>
        <v>41137</v>
      </c>
      <c r="N48" s="66">
        <v>41177</v>
      </c>
      <c r="O48" s="11">
        <f aca="true" t="shared" si="13" ref="O48:O53">(N48-M48)/7</f>
        <v>5.714285714285714</v>
      </c>
      <c r="P48" s="21">
        <v>6</v>
      </c>
      <c r="Q48" s="4">
        <v>2</v>
      </c>
      <c r="R48" s="4" t="s">
        <v>16</v>
      </c>
      <c r="S48" s="15">
        <f>(G48*P48)/Q48</f>
        <v>750</v>
      </c>
      <c r="T48" s="21">
        <v>2</v>
      </c>
      <c r="U48" s="26" t="s">
        <v>162</v>
      </c>
      <c r="V48" s="21" t="s">
        <v>96</v>
      </c>
      <c r="W48" s="15">
        <f t="shared" si="1"/>
        <v>375</v>
      </c>
      <c r="X48" s="22">
        <v>2</v>
      </c>
      <c r="Y48" s="22">
        <f t="shared" si="3"/>
        <v>187.5</v>
      </c>
      <c r="Z48" s="45">
        <v>3</v>
      </c>
      <c r="AA48" s="44">
        <f aca="true" t="shared" si="14" ref="AA48:AA53">S48*Z48</f>
        <v>2250</v>
      </c>
    </row>
    <row r="49" spans="1:27" ht="30.75" customHeight="1">
      <c r="A49" s="4" t="s">
        <v>31</v>
      </c>
      <c r="B49" s="4">
        <v>1</v>
      </c>
      <c r="C49" s="4" t="s">
        <v>38</v>
      </c>
      <c r="D49" s="8">
        <f t="shared" si="4"/>
        <v>20</v>
      </c>
      <c r="E49" s="9">
        <v>0.25</v>
      </c>
      <c r="F49" s="8">
        <f t="shared" si="5"/>
        <v>5</v>
      </c>
      <c r="G49" s="8">
        <f t="shared" si="6"/>
        <v>25</v>
      </c>
      <c r="H49" s="4">
        <v>60</v>
      </c>
      <c r="I49" s="20">
        <f>K49-(J49*7)</f>
        <v>40994</v>
      </c>
      <c r="J49" s="19">
        <v>4</v>
      </c>
      <c r="K49" s="20">
        <v>41022</v>
      </c>
      <c r="L49" s="20">
        <v>41030</v>
      </c>
      <c r="M49" s="10">
        <f>H49+I49</f>
        <v>41054</v>
      </c>
      <c r="N49" s="66">
        <v>41214</v>
      </c>
      <c r="O49" s="11">
        <f t="shared" si="13"/>
        <v>22.857142857142858</v>
      </c>
      <c r="P49" s="21">
        <v>16</v>
      </c>
      <c r="Q49" s="4">
        <v>0.25</v>
      </c>
      <c r="R49" s="4" t="s">
        <v>38</v>
      </c>
      <c r="S49" s="15">
        <f>(G49/Q49)*B49</f>
        <v>100</v>
      </c>
      <c r="T49" s="21">
        <v>4</v>
      </c>
      <c r="U49" s="26" t="s">
        <v>88</v>
      </c>
      <c r="V49" s="21" t="s">
        <v>96</v>
      </c>
      <c r="W49" s="15">
        <f t="shared" si="1"/>
        <v>25</v>
      </c>
      <c r="X49" s="22">
        <v>2</v>
      </c>
      <c r="Y49" s="22">
        <f t="shared" si="3"/>
        <v>12.5</v>
      </c>
      <c r="Z49" s="45">
        <v>3</v>
      </c>
      <c r="AA49" s="44">
        <f t="shared" si="14"/>
        <v>300</v>
      </c>
    </row>
    <row r="50" spans="1:27" ht="31.5" customHeight="1">
      <c r="A50" s="4" t="s">
        <v>32</v>
      </c>
      <c r="B50" s="4">
        <v>2</v>
      </c>
      <c r="C50" s="4" t="s">
        <v>27</v>
      </c>
      <c r="D50" s="8">
        <f t="shared" si="4"/>
        <v>40</v>
      </c>
      <c r="E50" s="9">
        <v>0.25</v>
      </c>
      <c r="F50" s="8">
        <f t="shared" si="5"/>
        <v>10</v>
      </c>
      <c r="G50" s="8">
        <f t="shared" si="6"/>
        <v>50</v>
      </c>
      <c r="H50" s="4">
        <v>105</v>
      </c>
      <c r="I50" s="20">
        <f>K50-(J50*7)</f>
        <v>41018</v>
      </c>
      <c r="J50" s="19">
        <v>7</v>
      </c>
      <c r="K50" s="20">
        <v>41067</v>
      </c>
      <c r="L50" s="20">
        <v>41067</v>
      </c>
      <c r="M50" s="10">
        <f>H50+I50</f>
        <v>41123</v>
      </c>
      <c r="N50" s="66">
        <v>41187</v>
      </c>
      <c r="O50" s="11">
        <f t="shared" si="13"/>
        <v>9.142857142857142</v>
      </c>
      <c r="P50" s="21">
        <v>10</v>
      </c>
      <c r="Q50" s="4">
        <v>3</v>
      </c>
      <c r="R50" s="4" t="s">
        <v>27</v>
      </c>
      <c r="S50" s="15">
        <f>(G50*P50)/Q50</f>
        <v>166.66666666666666</v>
      </c>
      <c r="T50" s="21" t="s">
        <v>96</v>
      </c>
      <c r="U50" s="26" t="s">
        <v>99</v>
      </c>
      <c r="V50" s="21">
        <v>2</v>
      </c>
      <c r="W50" s="15">
        <f>S50*V50</f>
        <v>333.3333333333333</v>
      </c>
      <c r="X50" s="22">
        <v>1</v>
      </c>
      <c r="Y50" s="22">
        <f t="shared" si="3"/>
        <v>333.3333333333333</v>
      </c>
      <c r="Z50" s="45">
        <v>3</v>
      </c>
      <c r="AA50" s="44">
        <f t="shared" si="14"/>
        <v>500</v>
      </c>
    </row>
    <row r="51" spans="1:27" ht="33" customHeight="1">
      <c r="A51" s="4" t="s">
        <v>33</v>
      </c>
      <c r="B51" s="4">
        <v>4</v>
      </c>
      <c r="C51" s="4" t="s">
        <v>16</v>
      </c>
      <c r="D51" s="8">
        <f t="shared" si="4"/>
        <v>80</v>
      </c>
      <c r="E51" s="9">
        <v>0.25</v>
      </c>
      <c r="F51" s="8">
        <f t="shared" si="5"/>
        <v>20</v>
      </c>
      <c r="G51" s="8">
        <f t="shared" si="6"/>
        <v>100</v>
      </c>
      <c r="H51" s="4">
        <v>45</v>
      </c>
      <c r="I51" s="20" t="s">
        <v>96</v>
      </c>
      <c r="J51" s="19" t="s">
        <v>96</v>
      </c>
      <c r="K51" s="20" t="s">
        <v>96</v>
      </c>
      <c r="L51" s="20">
        <v>41014</v>
      </c>
      <c r="M51" s="10">
        <f>H51+L51</f>
        <v>41059</v>
      </c>
      <c r="N51" s="66">
        <v>41214</v>
      </c>
      <c r="O51" s="11">
        <f t="shared" si="13"/>
        <v>22.142857142857142</v>
      </c>
      <c r="P51" s="21">
        <v>8</v>
      </c>
      <c r="Q51" s="4">
        <v>1</v>
      </c>
      <c r="R51" s="4" t="s">
        <v>16</v>
      </c>
      <c r="S51" s="15">
        <f>G51*P51</f>
        <v>800</v>
      </c>
      <c r="T51" s="21">
        <v>12</v>
      </c>
      <c r="U51" s="26" t="s">
        <v>94</v>
      </c>
      <c r="V51" s="21" t="s">
        <v>96</v>
      </c>
      <c r="W51" s="15">
        <f t="shared" si="1"/>
        <v>66.66666666666667</v>
      </c>
      <c r="X51" s="22">
        <v>2</v>
      </c>
      <c r="Y51" s="22">
        <f t="shared" si="3"/>
        <v>33.333333333333336</v>
      </c>
      <c r="Z51" s="45">
        <v>3</v>
      </c>
      <c r="AA51" s="44">
        <f t="shared" si="14"/>
        <v>2400</v>
      </c>
    </row>
    <row r="52" spans="1:27" ht="31.5" customHeight="1">
      <c r="A52" s="4" t="s">
        <v>34</v>
      </c>
      <c r="B52" s="4">
        <v>2</v>
      </c>
      <c r="C52" s="4" t="s">
        <v>16</v>
      </c>
      <c r="D52" s="8">
        <f t="shared" si="4"/>
        <v>40</v>
      </c>
      <c r="E52" s="9">
        <v>0.25</v>
      </c>
      <c r="F52" s="8">
        <f t="shared" si="5"/>
        <v>10</v>
      </c>
      <c r="G52" s="8">
        <f t="shared" si="6"/>
        <v>50</v>
      </c>
      <c r="H52" s="4">
        <v>100</v>
      </c>
      <c r="I52" s="20">
        <f>K52-(J52*7)</f>
        <v>41039</v>
      </c>
      <c r="J52" s="19">
        <v>4</v>
      </c>
      <c r="K52" s="20">
        <v>41067</v>
      </c>
      <c r="L52" s="20">
        <v>41067</v>
      </c>
      <c r="M52" s="10">
        <f>H52+L52</f>
        <v>41167</v>
      </c>
      <c r="N52" s="66">
        <v>41189</v>
      </c>
      <c r="O52" s="11">
        <f t="shared" si="13"/>
        <v>3.142857142857143</v>
      </c>
      <c r="P52" s="21">
        <v>3</v>
      </c>
      <c r="Q52" s="4">
        <v>1</v>
      </c>
      <c r="R52" s="4" t="s">
        <v>16</v>
      </c>
      <c r="S52" s="15">
        <f>G52*P52</f>
        <v>150</v>
      </c>
      <c r="T52" s="21" t="s">
        <v>96</v>
      </c>
      <c r="U52" s="26" t="s">
        <v>92</v>
      </c>
      <c r="V52" s="21">
        <v>4</v>
      </c>
      <c r="W52" s="15">
        <f>S52*V52</f>
        <v>600</v>
      </c>
      <c r="X52" s="22">
        <v>1</v>
      </c>
      <c r="Y52" s="22">
        <f t="shared" si="3"/>
        <v>600</v>
      </c>
      <c r="Z52" s="45">
        <v>3</v>
      </c>
      <c r="AA52" s="44">
        <f t="shared" si="14"/>
        <v>450</v>
      </c>
    </row>
    <row r="53" spans="1:27" s="53" customFormat="1" ht="30" customHeight="1">
      <c r="A53" s="4" t="s">
        <v>75</v>
      </c>
      <c r="B53" s="4">
        <v>3</v>
      </c>
      <c r="C53" s="4" t="s">
        <v>16</v>
      </c>
      <c r="D53" s="8">
        <f>$C$3*B53</f>
        <v>60</v>
      </c>
      <c r="E53" s="9">
        <v>0.25</v>
      </c>
      <c r="F53" s="8">
        <f>D53*E53</f>
        <v>15</v>
      </c>
      <c r="G53" s="8">
        <f>D53+F53</f>
        <v>75</v>
      </c>
      <c r="H53" s="4">
        <v>114</v>
      </c>
      <c r="I53" s="20">
        <f>K53-(J53*7)</f>
        <v>41039</v>
      </c>
      <c r="J53" s="19">
        <v>4</v>
      </c>
      <c r="K53" s="20">
        <v>41067</v>
      </c>
      <c r="L53" s="20">
        <v>41067</v>
      </c>
      <c r="M53" s="10">
        <f>H53+I53</f>
        <v>41153</v>
      </c>
      <c r="N53" s="66">
        <v>41214</v>
      </c>
      <c r="O53" s="11">
        <f t="shared" si="13"/>
        <v>8.714285714285714</v>
      </c>
      <c r="P53" s="21">
        <v>4</v>
      </c>
      <c r="Q53" s="4">
        <v>2</v>
      </c>
      <c r="R53" s="4" t="s">
        <v>16</v>
      </c>
      <c r="S53" s="15">
        <f>(G53*P53)/Q53</f>
        <v>150</v>
      </c>
      <c r="T53" s="21" t="s">
        <v>96</v>
      </c>
      <c r="U53" s="26" t="s">
        <v>92</v>
      </c>
      <c r="V53" s="21">
        <v>4</v>
      </c>
      <c r="W53" s="15">
        <f>S53*V53</f>
        <v>600</v>
      </c>
      <c r="X53" s="22">
        <v>1</v>
      </c>
      <c r="Y53" s="22">
        <f>W53/X53</f>
        <v>600</v>
      </c>
      <c r="Z53" s="45">
        <v>3</v>
      </c>
      <c r="AA53" s="44">
        <f t="shared" si="14"/>
        <v>450</v>
      </c>
    </row>
    <row r="54" spans="1:27" s="33" customFormat="1" ht="30" customHeight="1">
      <c r="A54" s="46"/>
      <c r="B54" s="46" t="s">
        <v>147</v>
      </c>
      <c r="C54" s="46" t="s">
        <v>148</v>
      </c>
      <c r="D54" s="46" t="s">
        <v>149</v>
      </c>
      <c r="E54" s="47"/>
      <c r="F54" s="46" t="s">
        <v>150</v>
      </c>
      <c r="G54" s="46" t="s">
        <v>151</v>
      </c>
      <c r="H54" s="46" t="s">
        <v>152</v>
      </c>
      <c r="I54" s="48" t="s">
        <v>153</v>
      </c>
      <c r="J54" s="49" t="s">
        <v>154</v>
      </c>
      <c r="K54" s="48"/>
      <c r="L54" s="48"/>
      <c r="M54" s="48"/>
      <c r="N54" s="68"/>
      <c r="O54" s="50" t="s">
        <v>147</v>
      </c>
      <c r="P54" s="46" t="s">
        <v>148</v>
      </c>
      <c r="Q54" s="46" t="s">
        <v>155</v>
      </c>
      <c r="R54" s="46" t="s">
        <v>150</v>
      </c>
      <c r="S54" s="51" t="s">
        <v>151</v>
      </c>
      <c r="T54" s="46" t="s">
        <v>152</v>
      </c>
      <c r="U54" s="51" t="s">
        <v>153</v>
      </c>
      <c r="V54" s="46" t="s">
        <v>154</v>
      </c>
      <c r="W54" s="51"/>
      <c r="X54" s="51"/>
      <c r="Y54" s="51"/>
      <c r="Z54" s="52"/>
      <c r="AA54" s="52"/>
    </row>
    <row r="55" spans="1:27" s="35" customFormat="1" ht="21" customHeight="1">
      <c r="A55" s="27"/>
      <c r="B55" s="27"/>
      <c r="C55" s="27"/>
      <c r="D55" s="27" t="s">
        <v>36</v>
      </c>
      <c r="E55" s="28"/>
      <c r="F55" s="27"/>
      <c r="G55" s="27"/>
      <c r="H55" s="27" t="s">
        <v>0</v>
      </c>
      <c r="I55" s="36" t="s">
        <v>59</v>
      </c>
      <c r="J55" s="30"/>
      <c r="K55" s="29"/>
      <c r="L55" s="29"/>
      <c r="M55" s="29"/>
      <c r="N55" s="67"/>
      <c r="O55" s="31"/>
      <c r="P55" s="27"/>
      <c r="Q55" s="27" t="s">
        <v>100</v>
      </c>
      <c r="R55" s="27"/>
      <c r="S55" s="32" t="s">
        <v>0</v>
      </c>
      <c r="T55" s="27"/>
      <c r="U55" s="32"/>
      <c r="V55" s="27"/>
      <c r="W55" s="32"/>
      <c r="X55" s="32"/>
      <c r="Y55" s="32"/>
      <c r="Z55" s="42" t="s">
        <v>113</v>
      </c>
      <c r="AA55" s="42"/>
    </row>
    <row r="56" spans="1:27" ht="20.25" customHeight="1">
      <c r="A56" s="24"/>
      <c r="B56" s="24"/>
      <c r="C56" s="24"/>
      <c r="D56" s="24" t="s">
        <v>1</v>
      </c>
      <c r="E56" s="24" t="s">
        <v>63</v>
      </c>
      <c r="F56" s="24" t="s">
        <v>46</v>
      </c>
      <c r="G56" s="24" t="s">
        <v>47</v>
      </c>
      <c r="H56" s="24" t="s">
        <v>40</v>
      </c>
      <c r="I56" s="27" t="s">
        <v>114</v>
      </c>
      <c r="J56" s="24" t="s">
        <v>108</v>
      </c>
      <c r="K56" s="24" t="s">
        <v>37</v>
      </c>
      <c r="L56" s="24" t="s">
        <v>112</v>
      </c>
      <c r="M56" s="24" t="s">
        <v>1</v>
      </c>
      <c r="N56" s="65" t="s">
        <v>1</v>
      </c>
      <c r="O56" s="24" t="s">
        <v>41</v>
      </c>
      <c r="P56" s="24" t="s">
        <v>76</v>
      </c>
      <c r="Q56" s="24" t="s">
        <v>3</v>
      </c>
      <c r="R56" s="24"/>
      <c r="S56" s="24" t="s">
        <v>49</v>
      </c>
      <c r="T56" s="24" t="s">
        <v>0</v>
      </c>
      <c r="U56" s="25" t="s">
        <v>104</v>
      </c>
      <c r="V56" s="24" t="s">
        <v>117</v>
      </c>
      <c r="W56" s="24" t="s">
        <v>118</v>
      </c>
      <c r="X56" s="24" t="s">
        <v>39</v>
      </c>
      <c r="Y56" s="24" t="s">
        <v>83</v>
      </c>
      <c r="Z56" s="43" t="s">
        <v>57</v>
      </c>
      <c r="AA56" s="43" t="s">
        <v>160</v>
      </c>
    </row>
    <row r="57" spans="1:27" ht="23.25" customHeight="1">
      <c r="A57" s="24" t="s">
        <v>0</v>
      </c>
      <c r="B57" s="24" t="s">
        <v>64</v>
      </c>
      <c r="C57" s="24" t="s">
        <v>1</v>
      </c>
      <c r="D57" s="24" t="s">
        <v>44</v>
      </c>
      <c r="E57" s="24" t="s">
        <v>45</v>
      </c>
      <c r="F57" s="24" t="s">
        <v>0</v>
      </c>
      <c r="G57" s="24" t="s">
        <v>48</v>
      </c>
      <c r="H57" s="24" t="s">
        <v>51</v>
      </c>
      <c r="I57" s="27" t="s">
        <v>131</v>
      </c>
      <c r="J57" s="24" t="s">
        <v>109</v>
      </c>
      <c r="K57" s="24" t="s">
        <v>107</v>
      </c>
      <c r="L57" s="24" t="s">
        <v>81</v>
      </c>
      <c r="M57" s="24" t="s">
        <v>55</v>
      </c>
      <c r="N57" s="65" t="s">
        <v>56</v>
      </c>
      <c r="O57" s="24" t="s">
        <v>42</v>
      </c>
      <c r="P57" s="24" t="s">
        <v>69</v>
      </c>
      <c r="Q57" s="24" t="s">
        <v>101</v>
      </c>
      <c r="R57" s="24" t="s">
        <v>1</v>
      </c>
      <c r="S57" s="24" t="s">
        <v>50</v>
      </c>
      <c r="T57" s="24" t="s">
        <v>77</v>
      </c>
      <c r="U57" s="25" t="s">
        <v>0</v>
      </c>
      <c r="V57" s="24" t="s">
        <v>86</v>
      </c>
      <c r="W57" s="24" t="s">
        <v>47</v>
      </c>
      <c r="X57" s="24" t="s">
        <v>77</v>
      </c>
      <c r="Y57" s="24" t="s">
        <v>77</v>
      </c>
      <c r="Z57" s="43" t="s">
        <v>158</v>
      </c>
      <c r="AA57" s="43" t="s">
        <v>54</v>
      </c>
    </row>
    <row r="58" spans="1:27" ht="21" customHeight="1">
      <c r="A58" s="24" t="s">
        <v>2</v>
      </c>
      <c r="B58" s="24" t="s">
        <v>3</v>
      </c>
      <c r="C58" s="24" t="s">
        <v>4</v>
      </c>
      <c r="D58" s="24" t="s">
        <v>3</v>
      </c>
      <c r="E58" s="24" t="s">
        <v>5</v>
      </c>
      <c r="F58" s="24" t="s">
        <v>3</v>
      </c>
      <c r="G58" s="24" t="s">
        <v>3</v>
      </c>
      <c r="H58" s="24" t="s">
        <v>35</v>
      </c>
      <c r="I58" s="27" t="s">
        <v>115</v>
      </c>
      <c r="J58" s="24" t="s">
        <v>110</v>
      </c>
      <c r="K58" s="24" t="s">
        <v>81</v>
      </c>
      <c r="L58" s="24" t="s">
        <v>53</v>
      </c>
      <c r="M58" s="24" t="s">
        <v>53</v>
      </c>
      <c r="N58" s="65" t="s">
        <v>53</v>
      </c>
      <c r="O58" s="24" t="s">
        <v>6</v>
      </c>
      <c r="P58" s="24" t="s">
        <v>102</v>
      </c>
      <c r="Q58" s="24" t="s">
        <v>102</v>
      </c>
      <c r="R58" s="24" t="s">
        <v>4</v>
      </c>
      <c r="S58" s="24" t="s">
        <v>3</v>
      </c>
      <c r="T58" s="24" t="s">
        <v>82</v>
      </c>
      <c r="U58" s="25" t="s">
        <v>87</v>
      </c>
      <c r="V58" s="24" t="s">
        <v>58</v>
      </c>
      <c r="W58" s="24" t="s">
        <v>84</v>
      </c>
      <c r="X58" s="24" t="s">
        <v>105</v>
      </c>
      <c r="Y58" s="24" t="s">
        <v>85</v>
      </c>
      <c r="Z58" s="43" t="s">
        <v>85</v>
      </c>
      <c r="AA58" s="43" t="s">
        <v>161</v>
      </c>
    </row>
    <row r="59" spans="1:27" s="54" customFormat="1" ht="30" customHeight="1">
      <c r="A59" s="4" t="s">
        <v>135</v>
      </c>
      <c r="B59" s="4" t="s">
        <v>96</v>
      </c>
      <c r="C59" s="4" t="s">
        <v>133</v>
      </c>
      <c r="D59" s="8" t="s">
        <v>96</v>
      </c>
      <c r="E59" s="9" t="s">
        <v>96</v>
      </c>
      <c r="F59" s="8" t="s">
        <v>96</v>
      </c>
      <c r="G59" s="8" t="s">
        <v>96</v>
      </c>
      <c r="H59" s="4">
        <v>70</v>
      </c>
      <c r="I59" s="20" t="s">
        <v>96</v>
      </c>
      <c r="J59" s="19" t="s">
        <v>96</v>
      </c>
      <c r="K59" s="20" t="s">
        <v>96</v>
      </c>
      <c r="L59" s="20">
        <v>41044</v>
      </c>
      <c r="M59" s="10">
        <f>H59+L59</f>
        <v>41114</v>
      </c>
      <c r="N59" s="66">
        <v>41153</v>
      </c>
      <c r="O59" s="11">
        <f>(N59-M59)/7</f>
        <v>5.571428571428571</v>
      </c>
      <c r="P59" s="21" t="s">
        <v>96</v>
      </c>
      <c r="Q59" s="4" t="s">
        <v>96</v>
      </c>
      <c r="R59" s="4" t="s">
        <v>133</v>
      </c>
      <c r="S59" s="15" t="s">
        <v>96</v>
      </c>
      <c r="T59" s="21">
        <v>48</v>
      </c>
      <c r="U59" s="26" t="s">
        <v>146</v>
      </c>
      <c r="V59" s="21" t="s">
        <v>96</v>
      </c>
      <c r="W59" s="15">
        <v>2500</v>
      </c>
      <c r="X59" s="22">
        <v>2</v>
      </c>
      <c r="Y59" s="22">
        <f>W59/X59</f>
        <v>1250</v>
      </c>
      <c r="Z59" s="44" t="s">
        <v>143</v>
      </c>
      <c r="AA59" s="44" t="s">
        <v>141</v>
      </c>
    </row>
    <row r="60" spans="1:27" ht="30" customHeight="1">
      <c r="A60" s="4" t="s">
        <v>137</v>
      </c>
      <c r="B60" s="4" t="s">
        <v>96</v>
      </c>
      <c r="C60" s="4" t="s">
        <v>133</v>
      </c>
      <c r="D60" s="8" t="s">
        <v>96</v>
      </c>
      <c r="E60" s="9" t="s">
        <v>96</v>
      </c>
      <c r="F60" s="8" t="s">
        <v>96</v>
      </c>
      <c r="G60" s="8" t="s">
        <v>96</v>
      </c>
      <c r="H60" s="4">
        <v>70</v>
      </c>
      <c r="I60" s="20" t="s">
        <v>96</v>
      </c>
      <c r="J60" s="19" t="s">
        <v>96</v>
      </c>
      <c r="K60" s="20" t="s">
        <v>96</v>
      </c>
      <c r="L60" s="20">
        <v>41067</v>
      </c>
      <c r="M60" s="10">
        <f>H60+L60</f>
        <v>41137</v>
      </c>
      <c r="N60" s="66">
        <v>41214</v>
      </c>
      <c r="O60" s="11">
        <f>(N60-M60)/7</f>
        <v>11</v>
      </c>
      <c r="P60" s="21" t="s">
        <v>96</v>
      </c>
      <c r="Q60" s="4">
        <v>2</v>
      </c>
      <c r="R60" s="4" t="s">
        <v>16</v>
      </c>
      <c r="S60" s="15" t="s">
        <v>96</v>
      </c>
      <c r="T60" s="21">
        <v>2</v>
      </c>
      <c r="U60" s="26" t="s">
        <v>162</v>
      </c>
      <c r="V60" s="21" t="s">
        <v>96</v>
      </c>
      <c r="W60" s="15">
        <v>5000</v>
      </c>
      <c r="X60" s="22">
        <v>1</v>
      </c>
      <c r="Y60" s="22">
        <f>W60/X60</f>
        <v>5000</v>
      </c>
      <c r="Z60" s="44" t="s">
        <v>142</v>
      </c>
      <c r="AA60" s="44" t="s">
        <v>144</v>
      </c>
    </row>
    <row r="61" spans="1:27" ht="30" customHeight="1">
      <c r="A61" s="4" t="s">
        <v>136</v>
      </c>
      <c r="B61" s="4" t="s">
        <v>96</v>
      </c>
      <c r="C61" s="4" t="s">
        <v>133</v>
      </c>
      <c r="D61" s="8" t="s">
        <v>96</v>
      </c>
      <c r="E61" s="9" t="s">
        <v>96</v>
      </c>
      <c r="F61" s="8" t="s">
        <v>96</v>
      </c>
      <c r="G61" s="8" t="s">
        <v>96</v>
      </c>
      <c r="H61" s="4">
        <v>105</v>
      </c>
      <c r="I61" s="20" t="s">
        <v>96</v>
      </c>
      <c r="J61" s="19" t="s">
        <v>96</v>
      </c>
      <c r="K61" s="20" t="s">
        <v>96</v>
      </c>
      <c r="L61" s="20">
        <v>41030</v>
      </c>
      <c r="M61" s="10">
        <f>H61+L61</f>
        <v>41135</v>
      </c>
      <c r="N61" s="66">
        <v>41153</v>
      </c>
      <c r="O61" s="11">
        <f>(N61-M61)/7</f>
        <v>2.5714285714285716</v>
      </c>
      <c r="P61" s="21" t="s">
        <v>96</v>
      </c>
      <c r="Q61" s="4" t="s">
        <v>96</v>
      </c>
      <c r="R61" s="4" t="s">
        <v>27</v>
      </c>
      <c r="S61" s="15" t="s">
        <v>96</v>
      </c>
      <c r="T61" s="21">
        <v>48</v>
      </c>
      <c r="U61" s="26" t="s">
        <v>146</v>
      </c>
      <c r="V61" s="21" t="s">
        <v>96</v>
      </c>
      <c r="W61" s="15">
        <v>2500</v>
      </c>
      <c r="X61" s="22">
        <v>2</v>
      </c>
      <c r="Y61" s="22">
        <f>W61/X61</f>
        <v>1250</v>
      </c>
      <c r="Z61" s="44" t="s">
        <v>140</v>
      </c>
      <c r="AA61" s="44" t="s">
        <v>141</v>
      </c>
    </row>
    <row r="62" spans="1:27" ht="30" customHeight="1">
      <c r="A62" s="4" t="s">
        <v>134</v>
      </c>
      <c r="B62" s="4" t="s">
        <v>96</v>
      </c>
      <c r="C62" s="4" t="s">
        <v>80</v>
      </c>
      <c r="D62" s="8" t="s">
        <v>96</v>
      </c>
      <c r="E62" s="9" t="s">
        <v>96</v>
      </c>
      <c r="F62" s="8" t="s">
        <v>96</v>
      </c>
      <c r="G62" s="8" t="s">
        <v>96</v>
      </c>
      <c r="H62" s="4">
        <v>120</v>
      </c>
      <c r="I62" s="20" t="s">
        <v>96</v>
      </c>
      <c r="J62" s="19" t="s">
        <v>96</v>
      </c>
      <c r="K62" s="20" t="s">
        <v>96</v>
      </c>
      <c r="L62" s="20">
        <v>41044</v>
      </c>
      <c r="M62" s="10">
        <f>H62+L62</f>
        <v>41164</v>
      </c>
      <c r="N62" s="66">
        <v>41197</v>
      </c>
      <c r="O62" s="11">
        <f>(N62-M62)/7</f>
        <v>4.714285714285714</v>
      </c>
      <c r="P62" s="21" t="s">
        <v>96</v>
      </c>
      <c r="Q62" s="4" t="s">
        <v>96</v>
      </c>
      <c r="R62" s="4" t="s">
        <v>80</v>
      </c>
      <c r="S62" s="15" t="s">
        <v>96</v>
      </c>
      <c r="T62" s="21">
        <v>12</v>
      </c>
      <c r="U62" s="26" t="s">
        <v>138</v>
      </c>
      <c r="V62" s="21" t="s">
        <v>96</v>
      </c>
      <c r="W62" s="15">
        <v>2500</v>
      </c>
      <c r="X62" s="22">
        <v>4</v>
      </c>
      <c r="Y62" s="22">
        <f>W62/X62</f>
        <v>625</v>
      </c>
      <c r="Z62" s="44" t="s">
        <v>140</v>
      </c>
      <c r="AA62" s="44" t="s">
        <v>145</v>
      </c>
    </row>
    <row r="63" spans="1:27" ht="30" customHeight="1">
      <c r="A63" s="4" t="s">
        <v>139</v>
      </c>
      <c r="B63" s="4" t="s">
        <v>96</v>
      </c>
      <c r="C63" s="4" t="s">
        <v>133</v>
      </c>
      <c r="D63" s="8" t="s">
        <v>96</v>
      </c>
      <c r="E63" s="9" t="s">
        <v>96</v>
      </c>
      <c r="F63" s="8" t="s">
        <v>96</v>
      </c>
      <c r="G63" s="8" t="s">
        <v>96</v>
      </c>
      <c r="H63" s="4">
        <v>300</v>
      </c>
      <c r="I63" s="20" t="s">
        <v>96</v>
      </c>
      <c r="J63" s="19" t="s">
        <v>96</v>
      </c>
      <c r="K63" s="20" t="s">
        <v>96</v>
      </c>
      <c r="L63" s="20">
        <v>40791</v>
      </c>
      <c r="M63" s="10">
        <f>H63+L63</f>
        <v>41091</v>
      </c>
      <c r="N63" s="66">
        <v>41104</v>
      </c>
      <c r="O63" s="11">
        <f>(N63-M63)/7</f>
        <v>1.8571428571428572</v>
      </c>
      <c r="P63" s="21" t="s">
        <v>96</v>
      </c>
      <c r="Q63" s="4" t="s">
        <v>96</v>
      </c>
      <c r="R63" s="4" t="s">
        <v>80</v>
      </c>
      <c r="S63" s="15" t="s">
        <v>96</v>
      </c>
      <c r="T63" s="21">
        <v>12</v>
      </c>
      <c r="U63" s="26" t="s">
        <v>138</v>
      </c>
      <c r="V63" s="21" t="s">
        <v>96</v>
      </c>
      <c r="W63" s="15">
        <v>2500</v>
      </c>
      <c r="X63" s="22">
        <v>1</v>
      </c>
      <c r="Y63" s="22">
        <f>W63/X63</f>
        <v>2500</v>
      </c>
      <c r="Z63" s="44" t="s">
        <v>140</v>
      </c>
      <c r="AA63" s="44" t="s">
        <v>145</v>
      </c>
    </row>
    <row r="64" ht="15.75">
      <c r="W64" s="17"/>
    </row>
    <row r="65" spans="1:23" ht="18.75">
      <c r="A65" s="5" t="s">
        <v>61</v>
      </c>
      <c r="T65" s="64" t="s">
        <v>119</v>
      </c>
      <c r="U65" s="64"/>
      <c r="V65" s="64"/>
      <c r="W65" s="17">
        <f>SUM(W8:W63)</f>
        <v>25956.104256854254</v>
      </c>
    </row>
    <row r="66" ht="18.75">
      <c r="A66" s="5" t="s">
        <v>62</v>
      </c>
    </row>
    <row r="67" spans="1:13" ht="15.75">
      <c r="A67" s="64" t="s">
        <v>132</v>
      </c>
      <c r="B67" s="64"/>
      <c r="C67" s="64"/>
      <c r="D67" s="64"/>
      <c r="E67" s="64"/>
      <c r="F67" s="64"/>
      <c r="G67" s="64"/>
      <c r="H67" s="64"/>
      <c r="I67" s="64"/>
      <c r="J67" s="64"/>
      <c r="K67" s="64"/>
      <c r="L67" s="64"/>
      <c r="M67" s="64"/>
    </row>
  </sheetData>
  <sheetProtection/>
  <mergeCells count="4">
    <mergeCell ref="M3:N4"/>
    <mergeCell ref="A3:B3"/>
    <mergeCell ref="T65:V65"/>
    <mergeCell ref="A67:M67"/>
  </mergeCells>
  <printOptions horizontalCentered="1" verticalCentered="1"/>
  <pageMargins left="0.28" right="0.33" top="0.75" bottom="0.75" header="0.5" footer="0.5"/>
  <pageSetup fitToHeight="2" fitToWidth="1" horizontalDpi="600" verticalDpi="600" orientation="landscape" scale="68" r:id="rId2"/>
  <headerFooter alignWithMargins="0">
    <oddHeader>&amp;LNC Agricultural and Technical State University&amp;CThe Cooperative Extension Program&amp;RTheresa J. Nartea and  Dr. Keith Baldwin</oddHeader>
    <oddFooter>&amp;L&amp;D&amp;C&amp;F&amp;R&amp;A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ncatsu-cep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 nartea</dc:creator>
  <cp:keywords/>
  <dc:description/>
  <cp:lastModifiedBy>Donald Fahler</cp:lastModifiedBy>
  <cp:lastPrinted>2008-02-27T21:00:39Z</cp:lastPrinted>
  <dcterms:created xsi:type="dcterms:W3CDTF">2005-05-24T00:39:58Z</dcterms:created>
  <dcterms:modified xsi:type="dcterms:W3CDTF">2013-01-04T17:57:26Z</dcterms:modified>
  <cp:category/>
  <cp:version/>
  <cp:contentType/>
  <cp:contentStatus/>
</cp:coreProperties>
</file>